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7680" tabRatio="908" activeTab="0"/>
  </bookViews>
  <sheets>
    <sheet name="工事用 (様式)" sheetId="1" r:id="rId1"/>
    <sheet name="内訳書" sheetId="2" r:id="rId2"/>
    <sheet name="科目" sheetId="3" r:id="rId3"/>
    <sheet name="明細書A-1-1" sheetId="4" r:id="rId4"/>
    <sheet name="明細書 (2)" sheetId="5" state="hidden" r:id="rId5"/>
    <sheet name="明細書A-1-2" sheetId="6" r:id="rId6"/>
    <sheet name="明細書A-1-3" sheetId="7" r:id="rId7"/>
    <sheet name="明細書A-2" sheetId="8" r:id="rId8"/>
    <sheet name="明細書A-3-1" sheetId="9" r:id="rId9"/>
    <sheet name="明細書A-3-2" sheetId="10" r:id="rId10"/>
    <sheet name="明細書A-3-3" sheetId="11" r:id="rId11"/>
    <sheet name="明細書B-4" sheetId="12" r:id="rId12"/>
    <sheet name="明細書D" sheetId="13" r:id="rId13"/>
    <sheet name="代価表 (2)" sheetId="14" state="hidden" r:id="rId14"/>
    <sheet name="計算書式" sheetId="15" state="hidden" r:id="rId15"/>
    <sheet name="見積比較原稿" sheetId="16" state="hidden" r:id="rId16"/>
    <sheet name="ﾌｪﾝｽ" sheetId="17" state="hidden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</externalReferences>
  <definedNames>
    <definedName name="_">#REF!</definedName>
    <definedName name="________F5" hidden="1">#REF!</definedName>
    <definedName name="________F6" hidden="1">#REF!</definedName>
    <definedName name="________L5" hidden="1">#REF!</definedName>
    <definedName name="_______a1" hidden="1">'[35]防災一般単価'!#REF!</definedName>
    <definedName name="_______a2" hidden="1">#REF!</definedName>
    <definedName name="_______F5" hidden="1">#REF!</definedName>
    <definedName name="_______F6" hidden="1">#REF!</definedName>
    <definedName name="_______ｇ2" hidden="1">#REF!</definedName>
    <definedName name="_______L5" hidden="1">#REF!</definedName>
    <definedName name="_______v1" hidden="1">'[35]駐車単価'!#REF!</definedName>
    <definedName name="______a1" hidden="1">'[35]防災一般単価'!#REF!</definedName>
    <definedName name="______a2" hidden="1">#REF!</definedName>
    <definedName name="______F5" hidden="1">#REF!</definedName>
    <definedName name="______F6" hidden="1">#REF!</definedName>
    <definedName name="______ｇ2" hidden="1">#REF!</definedName>
    <definedName name="______L5" hidden="1">#REF!</definedName>
    <definedName name="______v1" hidden="1">'[35]駐車単価'!#REF!</definedName>
    <definedName name="_____a1" hidden="1">'[35]防災一般単価'!#REF!</definedName>
    <definedName name="_____a2" hidden="1">#REF!</definedName>
    <definedName name="_____ｇ2" hidden="1">#REF!</definedName>
    <definedName name="_____v1" hidden="1">'[35]駐車単価'!#REF!</definedName>
    <definedName name="____a1" hidden="1">'[35]非放単価'!#REF!</definedName>
    <definedName name="____a2" hidden="1">'[35]照明単価'!#REF!</definedName>
    <definedName name="____F5" hidden="1">#REF!</definedName>
    <definedName name="____F6" hidden="1">#REF!</definedName>
    <definedName name="____ｇ2" hidden="1">#REF!</definedName>
    <definedName name="____L5" hidden="1">#REF!</definedName>
    <definedName name="____v1" hidden="1">'[35]駐車単価'!#REF!</definedName>
    <definedName name="___a1" hidden="1">'[35]非放単価'!#REF!</definedName>
    <definedName name="___a2" hidden="1">'[35]照明単価'!#REF!</definedName>
    <definedName name="___F5" hidden="1">'[36]見積比較'!#REF!</definedName>
    <definedName name="___F6" hidden="1">'[37]見積比較'!#REF!</definedName>
    <definedName name="___ｇ2" hidden="1">'[35]照明２単価'!#REF!</definedName>
    <definedName name="___L5" hidden="1">'[38]見積比較'!#REF!</definedName>
    <definedName name="___v1" hidden="1">'[35]ＡＶ１単価'!#REF!</definedName>
    <definedName name="__123Graph_A外装" localSheetId="16" hidden="1">'[1]仮設躯体'!#REF!</definedName>
    <definedName name="__123Graph_A外装" localSheetId="2" hidden="1">'[1]仮設躯体'!#REF!</definedName>
    <definedName name="__123Graph_A外装" localSheetId="14" hidden="1">'[1]仮設躯体'!#REF!</definedName>
    <definedName name="__123Graph_A外装" localSheetId="15" hidden="1">'[1]仮設躯体'!#REF!</definedName>
    <definedName name="__123Graph_A外装" localSheetId="13" hidden="1">'[1]仮設躯体'!#REF!</definedName>
    <definedName name="__123Graph_A外装" localSheetId="4" hidden="1">'[1]仮設躯体'!#REF!</definedName>
    <definedName name="__123Graph_A外装" localSheetId="3" hidden="1">'[1]仮設躯体'!#REF!</definedName>
    <definedName name="__123Graph_A外装" localSheetId="5" hidden="1">'[3]仮設躯体'!#REF!</definedName>
    <definedName name="__123Graph_A外装" localSheetId="6" hidden="1">'[3]仮設躯体'!#REF!</definedName>
    <definedName name="__123Graph_A外装" localSheetId="7" hidden="1">'[1]仮設躯体'!#REF!</definedName>
    <definedName name="__123Graph_A外装" localSheetId="8" hidden="1">'[1]仮設躯体'!#REF!</definedName>
    <definedName name="__123Graph_A外装" localSheetId="9" hidden="1">'[1]仮設躯体'!#REF!</definedName>
    <definedName name="__123Graph_A外装" localSheetId="10" hidden="1">'[1]仮設躯体'!#REF!</definedName>
    <definedName name="__123Graph_A外装" localSheetId="11" hidden="1">'[1]仮設躯体'!#REF!</definedName>
    <definedName name="__123Graph_A外装" localSheetId="12" hidden="1">'[1]仮設躯体'!#REF!</definedName>
    <definedName name="__123Graph_A外装" hidden="1">'[1]仮設躯体'!#REF!</definedName>
    <definedName name="__123Graph_A躯体" localSheetId="16" hidden="1">'[1]仮設躯体'!#REF!</definedName>
    <definedName name="__123Graph_A躯体" localSheetId="2" hidden="1">'[1]仮設躯体'!#REF!</definedName>
    <definedName name="__123Graph_A躯体" localSheetId="14" hidden="1">'[1]仮設躯体'!#REF!</definedName>
    <definedName name="__123Graph_A躯体" localSheetId="15" hidden="1">'[1]仮設躯体'!#REF!</definedName>
    <definedName name="__123Graph_A躯体" localSheetId="13" hidden="1">'[1]仮設躯体'!#REF!</definedName>
    <definedName name="__123Graph_A躯体" localSheetId="4" hidden="1">'[1]仮設躯体'!#REF!</definedName>
    <definedName name="__123Graph_A躯体" localSheetId="3" hidden="1">'[1]仮設躯体'!#REF!</definedName>
    <definedName name="__123Graph_A躯体" localSheetId="5" hidden="1">'[3]仮設躯体'!#REF!</definedName>
    <definedName name="__123Graph_A躯体" localSheetId="6" hidden="1">'[3]仮設躯体'!#REF!</definedName>
    <definedName name="__123Graph_A躯体" localSheetId="7" hidden="1">'[1]仮設躯体'!#REF!</definedName>
    <definedName name="__123Graph_A躯体" localSheetId="8" hidden="1">'[1]仮設躯体'!#REF!</definedName>
    <definedName name="__123Graph_A躯体" localSheetId="9" hidden="1">'[1]仮設躯体'!#REF!</definedName>
    <definedName name="__123Graph_A躯体" localSheetId="10" hidden="1">'[1]仮設躯体'!#REF!</definedName>
    <definedName name="__123Graph_A躯体" localSheetId="11" hidden="1">'[1]仮設躯体'!#REF!</definedName>
    <definedName name="__123Graph_A躯体" localSheetId="12" hidden="1">'[1]仮設躯体'!#REF!</definedName>
    <definedName name="__123Graph_A躯体" hidden="1">'[1]仮設躯体'!#REF!</definedName>
    <definedName name="__123Graph_A建築" localSheetId="16" hidden="1">'[1]仮設躯体'!#REF!</definedName>
    <definedName name="__123Graph_A建築" localSheetId="2" hidden="1">'[1]仮設躯体'!#REF!</definedName>
    <definedName name="__123Graph_A建築" localSheetId="14" hidden="1">'[1]仮設躯体'!#REF!</definedName>
    <definedName name="__123Graph_A建築" localSheetId="15" hidden="1">'[1]仮設躯体'!#REF!</definedName>
    <definedName name="__123Graph_A建築" localSheetId="13" hidden="1">'[1]仮設躯体'!#REF!</definedName>
    <definedName name="__123Graph_A建築" localSheetId="4" hidden="1">'[1]仮設躯体'!#REF!</definedName>
    <definedName name="__123Graph_A建築" localSheetId="3" hidden="1">'[1]仮設躯体'!#REF!</definedName>
    <definedName name="__123Graph_A建築" localSheetId="5" hidden="1">'[3]仮設躯体'!#REF!</definedName>
    <definedName name="__123Graph_A建築" localSheetId="6" hidden="1">'[3]仮設躯体'!#REF!</definedName>
    <definedName name="__123Graph_A建築" localSheetId="7" hidden="1">'[1]仮設躯体'!#REF!</definedName>
    <definedName name="__123Graph_A建築" localSheetId="8" hidden="1">'[1]仮設躯体'!#REF!</definedName>
    <definedName name="__123Graph_A建築" localSheetId="9" hidden="1">'[1]仮設躯体'!#REF!</definedName>
    <definedName name="__123Graph_A建築" localSheetId="10" hidden="1">'[1]仮設躯体'!#REF!</definedName>
    <definedName name="__123Graph_A建築" localSheetId="11" hidden="1">'[1]仮設躯体'!#REF!</definedName>
    <definedName name="__123Graph_A建築" localSheetId="12" hidden="1">'[1]仮設躯体'!#REF!</definedName>
    <definedName name="__123Graph_A建築" hidden="1">'[1]仮設躯体'!#REF!</definedName>
    <definedName name="__123Graph_A室内" localSheetId="16" hidden="1">'[1]仮設躯体'!#REF!</definedName>
    <definedName name="__123Graph_A室内" localSheetId="2" hidden="1">'[1]仮設躯体'!#REF!</definedName>
    <definedName name="__123Graph_A室内" localSheetId="14" hidden="1">'[1]仮設躯体'!#REF!</definedName>
    <definedName name="__123Graph_A室内" localSheetId="15" hidden="1">'[1]仮設躯体'!#REF!</definedName>
    <definedName name="__123Graph_A室内" localSheetId="13" hidden="1">'[1]仮設躯体'!#REF!</definedName>
    <definedName name="__123Graph_A室内" localSheetId="4" hidden="1">'[1]仮設躯体'!#REF!</definedName>
    <definedName name="__123Graph_A室内" localSheetId="3" hidden="1">'[1]仮設躯体'!#REF!</definedName>
    <definedName name="__123Graph_A室内" localSheetId="5" hidden="1">'[3]仮設躯体'!#REF!</definedName>
    <definedName name="__123Graph_A室内" localSheetId="6" hidden="1">'[3]仮設躯体'!#REF!</definedName>
    <definedName name="__123Graph_A室内" localSheetId="7" hidden="1">'[1]仮設躯体'!#REF!</definedName>
    <definedName name="__123Graph_A室内" localSheetId="8" hidden="1">'[1]仮設躯体'!#REF!</definedName>
    <definedName name="__123Graph_A室内" localSheetId="9" hidden="1">'[1]仮設躯体'!#REF!</definedName>
    <definedName name="__123Graph_A室内" localSheetId="10" hidden="1">'[1]仮設躯体'!#REF!</definedName>
    <definedName name="__123Graph_A室内" localSheetId="11" hidden="1">'[1]仮設躯体'!#REF!</definedName>
    <definedName name="__123Graph_A室内" localSheetId="12" hidden="1">'[1]仮設躯体'!#REF!</definedName>
    <definedName name="__123Graph_A室内" hidden="1">'[1]仮設躯体'!#REF!</definedName>
    <definedName name="__123Graph_A土工" localSheetId="16" hidden="1">'[1]仮設躯体'!#REF!</definedName>
    <definedName name="__123Graph_A土工" localSheetId="2" hidden="1">'[1]仮設躯体'!#REF!</definedName>
    <definedName name="__123Graph_A土工" localSheetId="14" hidden="1">'[1]仮設躯体'!#REF!</definedName>
    <definedName name="__123Graph_A土工" localSheetId="15" hidden="1">'[1]仮設躯体'!#REF!</definedName>
    <definedName name="__123Graph_A土工" localSheetId="13" hidden="1">'[1]仮設躯体'!#REF!</definedName>
    <definedName name="__123Graph_A土工" localSheetId="4" hidden="1">'[1]仮設躯体'!#REF!</definedName>
    <definedName name="__123Graph_A土工" localSheetId="3" hidden="1">'[1]仮設躯体'!#REF!</definedName>
    <definedName name="__123Graph_A土工" localSheetId="5" hidden="1">'[3]仮設躯体'!#REF!</definedName>
    <definedName name="__123Graph_A土工" localSheetId="6" hidden="1">'[3]仮設躯体'!#REF!</definedName>
    <definedName name="__123Graph_A土工" localSheetId="7" hidden="1">'[1]仮設躯体'!#REF!</definedName>
    <definedName name="__123Graph_A土工" localSheetId="8" hidden="1">'[1]仮設躯体'!#REF!</definedName>
    <definedName name="__123Graph_A土工" localSheetId="9" hidden="1">'[1]仮設躯体'!#REF!</definedName>
    <definedName name="__123Graph_A土工" localSheetId="10" hidden="1">'[1]仮設躯体'!#REF!</definedName>
    <definedName name="__123Graph_A土工" localSheetId="11" hidden="1">'[1]仮設躯体'!#REF!</definedName>
    <definedName name="__123Graph_A土工" localSheetId="12" hidden="1">'[1]仮設躯体'!#REF!</definedName>
    <definedName name="__123Graph_A土工" hidden="1">'[1]仮設躯体'!#REF!</definedName>
    <definedName name="__123Graph_A内装" localSheetId="16" hidden="1">'[1]仮設躯体'!#REF!</definedName>
    <definedName name="__123Graph_A内装" localSheetId="2" hidden="1">'[1]仮設躯体'!#REF!</definedName>
    <definedName name="__123Graph_A内装" localSheetId="14" hidden="1">'[1]仮設躯体'!#REF!</definedName>
    <definedName name="__123Graph_A内装" localSheetId="15" hidden="1">'[1]仮設躯体'!#REF!</definedName>
    <definedName name="__123Graph_A内装" localSheetId="13" hidden="1">'[1]仮設躯体'!#REF!</definedName>
    <definedName name="__123Graph_A内装" localSheetId="4" hidden="1">'[1]仮設躯体'!#REF!</definedName>
    <definedName name="__123Graph_A内装" localSheetId="3" hidden="1">'[1]仮設躯体'!#REF!</definedName>
    <definedName name="__123Graph_A内装" localSheetId="5" hidden="1">'[3]仮設躯体'!#REF!</definedName>
    <definedName name="__123Graph_A内装" localSheetId="6" hidden="1">'[3]仮設躯体'!#REF!</definedName>
    <definedName name="__123Graph_A内装" localSheetId="7" hidden="1">'[1]仮設躯体'!#REF!</definedName>
    <definedName name="__123Graph_A内装" localSheetId="8" hidden="1">'[1]仮設躯体'!#REF!</definedName>
    <definedName name="__123Graph_A内装" localSheetId="9" hidden="1">'[1]仮設躯体'!#REF!</definedName>
    <definedName name="__123Graph_A内装" localSheetId="10" hidden="1">'[1]仮設躯体'!#REF!</definedName>
    <definedName name="__123Graph_A内装" localSheetId="11" hidden="1">'[1]仮設躯体'!#REF!</definedName>
    <definedName name="__123Graph_A内装" localSheetId="12" hidden="1">'[1]仮設躯体'!#REF!</definedName>
    <definedName name="__123Graph_A内装" hidden="1">'[1]仮設躯体'!#REF!</definedName>
    <definedName name="__123Graph_X" hidden="1">'[39]西棟-下地材'!#REF!</definedName>
    <definedName name="__123Graph_X外装" localSheetId="16" hidden="1">'[1]仮設躯体'!#REF!</definedName>
    <definedName name="__123Graph_X外装" localSheetId="2" hidden="1">'[1]仮設躯体'!#REF!</definedName>
    <definedName name="__123Graph_X外装" localSheetId="14" hidden="1">'[1]仮設躯体'!#REF!</definedName>
    <definedName name="__123Graph_X外装" localSheetId="15" hidden="1">'[1]仮設躯体'!#REF!</definedName>
    <definedName name="__123Graph_X外装" localSheetId="13" hidden="1">'[1]仮設躯体'!#REF!</definedName>
    <definedName name="__123Graph_X外装" localSheetId="4" hidden="1">'[1]仮設躯体'!#REF!</definedName>
    <definedName name="__123Graph_X外装" localSheetId="3" hidden="1">'[1]仮設躯体'!#REF!</definedName>
    <definedName name="__123Graph_X外装" localSheetId="5" hidden="1">'[3]仮設躯体'!#REF!</definedName>
    <definedName name="__123Graph_X外装" localSheetId="6" hidden="1">'[3]仮設躯体'!#REF!</definedName>
    <definedName name="__123Graph_X外装" localSheetId="7" hidden="1">'[1]仮設躯体'!#REF!</definedName>
    <definedName name="__123Graph_X外装" localSheetId="8" hidden="1">'[1]仮設躯体'!#REF!</definedName>
    <definedName name="__123Graph_X外装" localSheetId="9" hidden="1">'[1]仮設躯体'!#REF!</definedName>
    <definedName name="__123Graph_X外装" localSheetId="10" hidden="1">'[1]仮設躯体'!#REF!</definedName>
    <definedName name="__123Graph_X外装" localSheetId="11" hidden="1">'[1]仮設躯体'!#REF!</definedName>
    <definedName name="__123Graph_X外装" localSheetId="12" hidden="1">'[1]仮設躯体'!#REF!</definedName>
    <definedName name="__123Graph_X外装" hidden="1">'[1]仮設躯体'!#REF!</definedName>
    <definedName name="__123Graph_X躯体" localSheetId="16" hidden="1">'[1]仮設躯体'!#REF!</definedName>
    <definedName name="__123Graph_X躯体" localSheetId="2" hidden="1">'[1]仮設躯体'!#REF!</definedName>
    <definedName name="__123Graph_X躯体" localSheetId="14" hidden="1">'[1]仮設躯体'!#REF!</definedName>
    <definedName name="__123Graph_X躯体" localSheetId="15" hidden="1">'[1]仮設躯体'!#REF!</definedName>
    <definedName name="__123Graph_X躯体" localSheetId="13" hidden="1">'[1]仮設躯体'!#REF!</definedName>
    <definedName name="__123Graph_X躯体" localSheetId="4" hidden="1">'[1]仮設躯体'!#REF!</definedName>
    <definedName name="__123Graph_X躯体" localSheetId="3" hidden="1">'[1]仮設躯体'!#REF!</definedName>
    <definedName name="__123Graph_X躯体" localSheetId="5" hidden="1">'[3]仮設躯体'!#REF!</definedName>
    <definedName name="__123Graph_X躯体" localSheetId="6" hidden="1">'[3]仮設躯体'!#REF!</definedName>
    <definedName name="__123Graph_X躯体" localSheetId="7" hidden="1">'[1]仮設躯体'!#REF!</definedName>
    <definedName name="__123Graph_X躯体" localSheetId="8" hidden="1">'[1]仮設躯体'!#REF!</definedName>
    <definedName name="__123Graph_X躯体" localSheetId="9" hidden="1">'[1]仮設躯体'!#REF!</definedName>
    <definedName name="__123Graph_X躯体" localSheetId="10" hidden="1">'[1]仮設躯体'!#REF!</definedName>
    <definedName name="__123Graph_X躯体" localSheetId="11" hidden="1">'[1]仮設躯体'!#REF!</definedName>
    <definedName name="__123Graph_X躯体" localSheetId="12" hidden="1">'[1]仮設躯体'!#REF!</definedName>
    <definedName name="__123Graph_X躯体" hidden="1">'[1]仮設躯体'!#REF!</definedName>
    <definedName name="__123Graph_X建築" localSheetId="16" hidden="1">'[1]仮設躯体'!#REF!</definedName>
    <definedName name="__123Graph_X建築" localSheetId="2" hidden="1">'[1]仮設躯体'!#REF!</definedName>
    <definedName name="__123Graph_X建築" localSheetId="14" hidden="1">'[1]仮設躯体'!#REF!</definedName>
    <definedName name="__123Graph_X建築" localSheetId="15" hidden="1">'[1]仮設躯体'!#REF!</definedName>
    <definedName name="__123Graph_X建築" localSheetId="13" hidden="1">'[1]仮設躯体'!#REF!</definedName>
    <definedName name="__123Graph_X建築" localSheetId="4" hidden="1">'[1]仮設躯体'!#REF!</definedName>
    <definedName name="__123Graph_X建築" localSheetId="3" hidden="1">'[1]仮設躯体'!#REF!</definedName>
    <definedName name="__123Graph_X建築" localSheetId="5" hidden="1">'[3]仮設躯体'!#REF!</definedName>
    <definedName name="__123Graph_X建築" localSheetId="6" hidden="1">'[3]仮設躯体'!#REF!</definedName>
    <definedName name="__123Graph_X建築" localSheetId="7" hidden="1">'[1]仮設躯体'!#REF!</definedName>
    <definedName name="__123Graph_X建築" localSheetId="8" hidden="1">'[1]仮設躯体'!#REF!</definedName>
    <definedName name="__123Graph_X建築" localSheetId="9" hidden="1">'[1]仮設躯体'!#REF!</definedName>
    <definedName name="__123Graph_X建築" localSheetId="10" hidden="1">'[1]仮設躯体'!#REF!</definedName>
    <definedName name="__123Graph_X建築" localSheetId="11" hidden="1">'[1]仮設躯体'!#REF!</definedName>
    <definedName name="__123Graph_X建築" localSheetId="12" hidden="1">'[1]仮設躯体'!#REF!</definedName>
    <definedName name="__123Graph_X建築" hidden="1">'[1]仮設躯体'!#REF!</definedName>
    <definedName name="__123Graph_X室内" localSheetId="16" hidden="1">'[1]仮設躯体'!#REF!</definedName>
    <definedName name="__123Graph_X室内" localSheetId="2" hidden="1">'[1]仮設躯体'!#REF!</definedName>
    <definedName name="__123Graph_X室内" localSheetId="14" hidden="1">'[1]仮設躯体'!#REF!</definedName>
    <definedName name="__123Graph_X室内" localSheetId="15" hidden="1">'[1]仮設躯体'!#REF!</definedName>
    <definedName name="__123Graph_X室内" localSheetId="13" hidden="1">'[1]仮設躯体'!#REF!</definedName>
    <definedName name="__123Graph_X室内" localSheetId="4" hidden="1">'[1]仮設躯体'!#REF!</definedName>
    <definedName name="__123Graph_X室内" localSheetId="3" hidden="1">'[1]仮設躯体'!#REF!</definedName>
    <definedName name="__123Graph_X室内" localSheetId="5" hidden="1">'[3]仮設躯体'!#REF!</definedName>
    <definedName name="__123Graph_X室内" localSheetId="6" hidden="1">'[3]仮設躯体'!#REF!</definedName>
    <definedName name="__123Graph_X室内" localSheetId="7" hidden="1">'[1]仮設躯体'!#REF!</definedName>
    <definedName name="__123Graph_X室内" localSheetId="8" hidden="1">'[1]仮設躯体'!#REF!</definedName>
    <definedName name="__123Graph_X室内" localSheetId="9" hidden="1">'[1]仮設躯体'!#REF!</definedName>
    <definedName name="__123Graph_X室内" localSheetId="10" hidden="1">'[1]仮設躯体'!#REF!</definedName>
    <definedName name="__123Graph_X室内" localSheetId="11" hidden="1">'[1]仮設躯体'!#REF!</definedName>
    <definedName name="__123Graph_X室内" localSheetId="12" hidden="1">'[1]仮設躯体'!#REF!</definedName>
    <definedName name="__123Graph_X室内" hidden="1">'[1]仮設躯体'!#REF!</definedName>
    <definedName name="__123Graph_X土工" localSheetId="16" hidden="1">'[1]仮設躯体'!#REF!</definedName>
    <definedName name="__123Graph_X土工" localSheetId="2" hidden="1">'[1]仮設躯体'!#REF!</definedName>
    <definedName name="__123Graph_X土工" localSheetId="14" hidden="1">'[1]仮設躯体'!#REF!</definedName>
    <definedName name="__123Graph_X土工" localSheetId="15" hidden="1">'[1]仮設躯体'!#REF!</definedName>
    <definedName name="__123Graph_X土工" localSheetId="13" hidden="1">'[1]仮設躯体'!#REF!</definedName>
    <definedName name="__123Graph_X土工" localSheetId="4" hidden="1">'[1]仮設躯体'!#REF!</definedName>
    <definedName name="__123Graph_X土工" localSheetId="3" hidden="1">'[1]仮設躯体'!#REF!</definedName>
    <definedName name="__123Graph_X土工" localSheetId="5" hidden="1">'[3]仮設躯体'!#REF!</definedName>
    <definedName name="__123Graph_X土工" localSheetId="6" hidden="1">'[3]仮設躯体'!#REF!</definedName>
    <definedName name="__123Graph_X土工" localSheetId="7" hidden="1">'[1]仮設躯体'!#REF!</definedName>
    <definedName name="__123Graph_X土工" localSheetId="8" hidden="1">'[1]仮設躯体'!#REF!</definedName>
    <definedName name="__123Graph_X土工" localSheetId="9" hidden="1">'[1]仮設躯体'!#REF!</definedName>
    <definedName name="__123Graph_X土工" localSheetId="10" hidden="1">'[1]仮設躯体'!#REF!</definedName>
    <definedName name="__123Graph_X土工" localSheetId="11" hidden="1">'[1]仮設躯体'!#REF!</definedName>
    <definedName name="__123Graph_X土工" localSheetId="12" hidden="1">'[1]仮設躯体'!#REF!</definedName>
    <definedName name="__123Graph_X土工" hidden="1">'[1]仮設躯体'!#REF!</definedName>
    <definedName name="__123Graph_X内装" localSheetId="16" hidden="1">'[1]仮設躯体'!#REF!</definedName>
    <definedName name="__123Graph_X内装" localSheetId="2" hidden="1">'[1]仮設躯体'!#REF!</definedName>
    <definedName name="__123Graph_X内装" localSheetId="14" hidden="1">'[1]仮設躯体'!#REF!</definedName>
    <definedName name="__123Graph_X内装" localSheetId="15" hidden="1">'[1]仮設躯体'!#REF!</definedName>
    <definedName name="__123Graph_X内装" localSheetId="13" hidden="1">'[1]仮設躯体'!#REF!</definedName>
    <definedName name="__123Graph_X内装" localSheetId="4" hidden="1">'[1]仮設躯体'!#REF!</definedName>
    <definedName name="__123Graph_X内装" localSheetId="3" hidden="1">'[1]仮設躯体'!#REF!</definedName>
    <definedName name="__123Graph_X内装" localSheetId="5" hidden="1">'[3]仮設躯体'!#REF!</definedName>
    <definedName name="__123Graph_X内装" localSheetId="6" hidden="1">'[3]仮設躯体'!#REF!</definedName>
    <definedName name="__123Graph_X内装" localSheetId="7" hidden="1">'[1]仮設躯体'!#REF!</definedName>
    <definedName name="__123Graph_X内装" localSheetId="8" hidden="1">'[1]仮設躯体'!#REF!</definedName>
    <definedName name="__123Graph_X内装" localSheetId="9" hidden="1">'[1]仮設躯体'!#REF!</definedName>
    <definedName name="__123Graph_X内装" localSheetId="10" hidden="1">'[1]仮設躯体'!#REF!</definedName>
    <definedName name="__123Graph_X内装" localSheetId="11" hidden="1">'[1]仮設躯体'!#REF!</definedName>
    <definedName name="__123Graph_X内装" localSheetId="12" hidden="1">'[1]仮設躯体'!#REF!</definedName>
    <definedName name="__123Graph_X内装" hidden="1">'[1]仮設躯体'!#REF!</definedName>
    <definedName name="__a1" hidden="1">'[35]非放単価'!#REF!</definedName>
    <definedName name="__a2" hidden="1">'[35]照明単価'!#REF!</definedName>
    <definedName name="__F5" hidden="1">'[36]見積比較'!#REF!</definedName>
    <definedName name="__F6" hidden="1">'[37]見積比較'!#REF!</definedName>
    <definedName name="__ｇ2" hidden="1">'[35]照明２単価'!#REF!</definedName>
    <definedName name="__IntlFixup" hidden="1">TRUE</definedName>
    <definedName name="__IntlFixupTable" hidden="1">#REF!</definedName>
    <definedName name="__L5" hidden="1">'[38]見積比較'!#REF!</definedName>
    <definedName name="__v1" hidden="1">'[35]ＡＶ１単価'!#REF!</definedName>
    <definedName name="_0表作成ﾏｸﾛ命令">#REF!</definedName>
    <definedName name="_1号印刷">#REF!</definedName>
    <definedName name="_1頁">#REF!</definedName>
    <definedName name="_2_7.1">#REF!</definedName>
    <definedName name="_2ページまで">#REF!</definedName>
    <definedName name="_2号1頁">#REF!</definedName>
    <definedName name="_2号続頁">#REF!</definedName>
    <definedName name="_3a1_">#REF!</definedName>
    <definedName name="_3ページまで">#REF!</definedName>
    <definedName name="_4A2_">'[40]ため桝代価'!$D$5</definedName>
    <definedName name="_4ページまで">#REF!</definedName>
    <definedName name="_5P15_">#REF!</definedName>
    <definedName name="_5ページまで">#REF!</definedName>
    <definedName name="_6Print_Area_02">#REF!</definedName>
    <definedName name="_6ページまで">#REF!</definedName>
    <definedName name="_7Print_Area_03">#REF!</definedName>
    <definedName name="_7ページまで">#REF!</definedName>
    <definedName name="_a1" hidden="1">'[35]防災一般単価'!#REF!</definedName>
    <definedName name="_a2" hidden="1">#REF!</definedName>
    <definedName name="_F5" hidden="1">'[36]見積比較'!#REF!</definedName>
    <definedName name="_F6" hidden="1">'[37]見積比較'!#REF!</definedName>
    <definedName name="_Fill" localSheetId="5" hidden="1">#REF!</definedName>
    <definedName name="_Fill" localSheetId="6" hidden="1">#REF!</definedName>
    <definedName name="_Fill" hidden="1">#REF!</definedName>
    <definedName name="_ｇ2" hidden="1">'[35]照明２単価'!#REF!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16" hidden="1">'[2]内・屋外'!#REF!</definedName>
    <definedName name="_Key2" localSheetId="2" hidden="1">'[2]内・屋外'!#REF!</definedName>
    <definedName name="_Key2" localSheetId="14" hidden="1">'[2]内・屋外'!#REF!</definedName>
    <definedName name="_Key2" localSheetId="15" hidden="1">'[2]内・屋外'!#REF!</definedName>
    <definedName name="_Key2" localSheetId="13" hidden="1">'[2]内・屋外'!#REF!</definedName>
    <definedName name="_Key2" localSheetId="4" hidden="1">'[2]内・屋外'!#REF!</definedName>
    <definedName name="_Key2" localSheetId="3" hidden="1">'[2]内・屋外'!#REF!</definedName>
    <definedName name="_Key2" localSheetId="5" hidden="1">'[2]内・屋外'!#REF!</definedName>
    <definedName name="_Key2" localSheetId="6" hidden="1">'[2]内・屋外'!#REF!</definedName>
    <definedName name="_Key2" localSheetId="7" hidden="1">'[2]内・屋外'!#REF!</definedName>
    <definedName name="_Key2" localSheetId="8" hidden="1">'[2]内・屋外'!#REF!</definedName>
    <definedName name="_Key2" localSheetId="9" hidden="1">'[2]内・屋外'!#REF!</definedName>
    <definedName name="_Key2" localSheetId="10" hidden="1">'[2]内・屋外'!#REF!</definedName>
    <definedName name="_Key2" localSheetId="11" hidden="1">'[2]内・屋外'!#REF!</definedName>
    <definedName name="_Key2" localSheetId="12" hidden="1">'[2]内・屋外'!#REF!</definedName>
    <definedName name="_Key2" hidden="1">'[2]内・屋外'!#REF!</definedName>
    <definedName name="_L5" hidden="1">'[38]見積比較'!#REF!</definedName>
    <definedName name="_Order1" hidden="1">255</definedName>
    <definedName name="_Order2" hidden="1">255</definedName>
    <definedName name="_PE1">#REF!</definedName>
    <definedName name="_PPRA3_T55_AGQ">#REF!</definedName>
    <definedName name="_S_MENU">#REF!</definedName>
    <definedName name="_Sort" localSheetId="5" hidden="1">#REF!</definedName>
    <definedName name="_Sort" localSheetId="6" hidden="1">#REF!</definedName>
    <definedName name="_Sort" hidden="1">#REF!</definedName>
    <definedName name="_TQ1">#REF!</definedName>
    <definedName name="_v1" hidden="1">'[35]ＡＶ１単価'!#REF!</definedName>
    <definedName name="_xlfn.BAHTTEXT" hidden="1">#NAME?</definedName>
    <definedName name="_xlfn.IFERROR" hidden="1">#NAME?</definedName>
    <definedName name="_xlfn.SINGLE" hidden="1">#NAME?</definedName>
    <definedName name="\_カウンタ">#REF!</definedName>
    <definedName name="\_行数">#REF!</definedName>
    <definedName name="\_編集">#REF!</definedName>
    <definedName name="\0">#REF!</definedName>
    <definedName name="\a">#REF!</definedName>
    <definedName name="\aa">#REF!</definedName>
    <definedName name="\ab">#REF!</definedName>
    <definedName name="\b">#REF!</definedName>
    <definedName name="\c">#REF!</definedName>
    <definedName name="\d">#REF!</definedName>
    <definedName name="\e">#REF!</definedName>
    <definedName name="\f">#N/A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#REF!</definedName>
    <definedName name="AA">#REF!</definedName>
    <definedName name="AAA">#REF!</definedName>
    <definedName name="AAAA">#REF!</definedName>
    <definedName name="abc">#REF!</definedName>
    <definedName name="AccessDatabase" hidden="1">"C:\My Documents\キンニャモニャセンター計算集計1.mdb"</definedName>
    <definedName name="AIM">#REF!</definedName>
    <definedName name="AS">#REF!</definedName>
    <definedName name="ASDVIUI">#REF!</definedName>
    <definedName name="AUTOEXEC">#REF!</definedName>
    <definedName name="Ｂ">#REF!</definedName>
    <definedName name="B4OUT">#REF!</definedName>
    <definedName name="B5OUT">#REF!</definedName>
    <definedName name="BANGOU">#REF!</definedName>
    <definedName name="C_1_1">#REF!</definedName>
    <definedName name="C_1_2">'[42]設計書Ａ'!#REF!</definedName>
    <definedName name="C_1_2_3">#REF!</definedName>
    <definedName name="C_2_1">#REF!</definedName>
    <definedName name="C_2_2">#REF!</definedName>
    <definedName name="CC">#REF!</definedName>
    <definedName name="CCOPY">#REF!</definedName>
    <definedName name="CODEN">'[43]単価比較'!#REF!</definedName>
    <definedName name="COPY">#REF!</definedName>
    <definedName name="COUNTER">#REF!</definedName>
    <definedName name="D">#REF!</definedName>
    <definedName name="ｄａｋｕ" hidden="1">#REF!</definedName>
    <definedName name="dakuto" hidden="1">#REF!</definedName>
    <definedName name="data">'[44]一位代価'!$A:$XFD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D">#REF!</definedName>
    <definedName name="DELHB">#REF!</definedName>
    <definedName name="DELHB1">#REF!</definedName>
    <definedName name="DEN">'[45]ﾘﾓｺﾝ取付'!$J$2</definedName>
    <definedName name="DENKOU">#REF!</definedName>
    <definedName name="ＤＳ">#REF!</definedName>
    <definedName name="E">#REF!</definedName>
    <definedName name="E1電気設備工事">#REF!</definedName>
    <definedName name="EC">#REF!</definedName>
    <definedName name="ED">#REF!</definedName>
    <definedName name="EF">#REF!</definedName>
    <definedName name="EG">#REF!</definedName>
    <definedName name="EK">#REF!</definedName>
    <definedName name="ERASE">#REF!</definedName>
    <definedName name="ES">#REF!</definedName>
    <definedName name="EV">#REF!</definedName>
    <definedName name="EXTRACT">'[46]一位代価'!#REF!</definedName>
    <definedName name="F">#REF!</definedName>
    <definedName name="FF" hidden="1">#REF!</definedName>
    <definedName name="ｆｆｆ" hidden="1">#REF!</definedName>
    <definedName name="FFFF" hidden="1">#REF!</definedName>
    <definedName name="fill" hidden="1">#REF!</definedName>
    <definedName name="FXI" hidden="1">#REF!</definedName>
    <definedName name="G">#REF!</definedName>
    <definedName name="G_MENU">#REF!</definedName>
    <definedName name="ＧＴ">#REF!</definedName>
    <definedName name="H">#REF!</definedName>
    <definedName name="H_編集">#REF!</definedName>
    <definedName name="HAIKANKOU">#REF!</definedName>
    <definedName name="HIZUKE">#REF!</definedName>
    <definedName name="HOT">#REF!</definedName>
    <definedName name="HTML1_1" hidden="1">"[古谷技術研究所まとめ.xls]システム比較表!$J$2:$Q$13"</definedName>
    <definedName name="HTML1_10" hidden="1">""</definedName>
    <definedName name="HTML1_11" hidden="1">1</definedName>
    <definedName name="HTML1_12" hidden="1">"C:\work\exellHTML.htm"</definedName>
    <definedName name="HTML1_2" hidden="1">1</definedName>
    <definedName name="HTML1_3" hidden="1">"古谷技術研究所まとめ.xls"</definedName>
    <definedName name="HTML1_4" hidden="1">"システム比較表"</definedName>
    <definedName name="HTML1_5" hidden="1">""</definedName>
    <definedName name="HTML1_6" hidden="1">-4146</definedName>
    <definedName name="HTML1_7" hidden="1">1</definedName>
    <definedName name="HTML1_8" hidden="1">"97/04/08"</definedName>
    <definedName name="HTML1_9" hidden="1">"広島支社"</definedName>
    <definedName name="HTMLCount" hidden="1">1</definedName>
    <definedName name="HUTUUKOU">#REF!</definedName>
    <definedName name="ｈとうし">#REF!</definedName>
    <definedName name="I">#REF!</definedName>
    <definedName name="IAS">#REF!</definedName>
    <definedName name="INDENT">#REF!</definedName>
    <definedName name="INPUT">#REF!</definedName>
    <definedName name="insatu">#REF!</definedName>
    <definedName name="INSATU_1">#REF!</definedName>
    <definedName name="INSATU_2">#REF!</definedName>
    <definedName name="INSATU_3">#REF!</definedName>
    <definedName name="INSHB">#REF!</definedName>
    <definedName name="INSHB1">#REF!</definedName>
    <definedName name="J">#REF!</definedName>
    <definedName name="JUMP">#REF!</definedName>
    <definedName name="Ｋ">#REF!</definedName>
    <definedName name="K_MENU">#REF!</definedName>
    <definedName name="KENN">#REF!</definedName>
    <definedName name="KENN2">#REF!</definedName>
    <definedName name="KENN3">#REF!</definedName>
    <definedName name="ｋｅｎｎｔａｎｎｋａ" hidden="1">#REF!</definedName>
    <definedName name="KIJUNNTANNKA">#REF!</definedName>
    <definedName name="KK_1">#REF!</definedName>
    <definedName name="KKFLAG">#REF!</definedName>
    <definedName name="KKH">#REF!</definedName>
    <definedName name="KKN">#REF!</definedName>
    <definedName name="KT">'[47]代価表 '!$Z$4</definedName>
    <definedName name="kutai">'[14]VE'!#REF!</definedName>
    <definedName name="L" localSheetId="6">[15]!印刷</definedName>
    <definedName name="L" localSheetId="7">[15]!印刷</definedName>
    <definedName name="L" localSheetId="8">[15]!印刷</definedName>
    <definedName name="L" localSheetId="9">[15]!印刷</definedName>
    <definedName name="L" localSheetId="10">[15]!印刷</definedName>
    <definedName name="L" localSheetId="11">[15]!印刷</definedName>
    <definedName name="L" localSheetId="12">[15]!印刷</definedName>
    <definedName name="L">[15]!印刷</definedName>
    <definedName name="LH">#REF!</definedName>
    <definedName name="LL">#REF!</definedName>
    <definedName name="LOOP">#REF!</definedName>
    <definedName name="LOOPN">'[16]表紙'!#REF!</definedName>
    <definedName name="LOOPS">'[16]表紙'!#REF!</definedName>
    <definedName name="LOOP入">'[16]表紙'!#REF!</definedName>
    <definedName name="LOOP抜">'[16]表紙'!#REF!</definedName>
    <definedName name="M">#REF!</definedName>
    <definedName name="M1機械設備工事">#REF!</definedName>
    <definedName name="MACRO">#REF!</definedName>
    <definedName name="MENU">#REF!</definedName>
    <definedName name="MENU1">#REF!</definedName>
    <definedName name="MENUA">'[16]表紙'!#REF!</definedName>
    <definedName name="MENUB">'[16]表紙'!#REF!</definedName>
    <definedName name="MENUE">'[16]表紙'!#REF!</definedName>
    <definedName name="MENUP">'[16]表紙'!#REF!</definedName>
    <definedName name="MENUP2">'[16]表紙'!#REF!</definedName>
    <definedName name="MSG">#REF!</definedName>
    <definedName name="Ｍ代価">#REF!</definedName>
    <definedName name="n">#REF!</definedName>
    <definedName name="N_行数">#REF!</definedName>
    <definedName name="NAEM">#REF!</definedName>
    <definedName name="NAIYOU">#REF!</definedName>
    <definedName name="name1">#REF!</definedName>
    <definedName name="ＮＯ">#REF!</definedName>
    <definedName name="NO_1_">#REF!</definedName>
    <definedName name="NV">'[47]代価表 '!$Z$2</definedName>
    <definedName name="OAQ">#REF!</definedName>
    <definedName name="P">#REF!</definedName>
    <definedName name="P_1">#REF!</definedName>
    <definedName name="P_10">#REF!</definedName>
    <definedName name="P_11">#REF!</definedName>
    <definedName name="P_12">#REF!</definedName>
    <definedName name="P_13">#REF!</definedName>
    <definedName name="P_14">#REF!</definedName>
    <definedName name="P_15">#REF!</definedName>
    <definedName name="P_16">#REF!</definedName>
    <definedName name="P_17">#REF!</definedName>
    <definedName name="P_18">#REF!</definedName>
    <definedName name="P_19">#REF!</definedName>
    <definedName name="P_2">#REF!</definedName>
    <definedName name="P_20">#REF!</definedName>
    <definedName name="P_21">#REF!</definedName>
    <definedName name="P_22">#REF!</definedName>
    <definedName name="P_23">#REF!</definedName>
    <definedName name="P_24">#REF!</definedName>
    <definedName name="P_25">#REF!</definedName>
    <definedName name="P_26">#REF!</definedName>
    <definedName name="P_27">#REF!</definedName>
    <definedName name="P_28">#REF!</definedName>
    <definedName name="P_29">#REF!</definedName>
    <definedName name="P_3">#REF!</definedName>
    <definedName name="P_30">#REF!</definedName>
    <definedName name="P_31">#REF!</definedName>
    <definedName name="P_32">#REF!</definedName>
    <definedName name="P_33">#REF!</definedName>
    <definedName name="P_34">#REF!</definedName>
    <definedName name="P_35">#REF!</definedName>
    <definedName name="P_36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P_9">#REF!</definedName>
    <definedName name="P\">'[19]市住耐震'!#REF!</definedName>
    <definedName name="po">#REF!</definedName>
    <definedName name="PP1">#REF!</definedName>
    <definedName name="PP10">#REF!</definedName>
    <definedName name="PP11">#REF!</definedName>
    <definedName name="PP2">#REF!</definedName>
    <definedName name="PP3">#REF!</definedName>
    <definedName name="PP4">#REF!</definedName>
    <definedName name="PP5">#REF!</definedName>
    <definedName name="PP6">#REF!</definedName>
    <definedName name="PP7">#REF!</definedName>
    <definedName name="PP8">#REF!</definedName>
    <definedName name="PP9">#REF!</definedName>
    <definedName name="PPP">#REF!</definedName>
    <definedName name="PRINT">#REF!</definedName>
    <definedName name="_xlnm.Print_Area" localSheetId="16">'ﾌｪﾝｽ'!$A$1:$K$28</definedName>
    <definedName name="_xlnm.Print_Area" localSheetId="2">'科目'!$A$1:$K$33</definedName>
    <definedName name="_xlnm.Print_Area" localSheetId="14">'計算書式'!$A$1:$K$33</definedName>
    <definedName name="_xlnm.Print_Area" localSheetId="15">'見積比較原稿'!$A$1:$K$28</definedName>
    <definedName name="_xlnm.Print_Area" localSheetId="13">'代価表 (2)'!$A$1:$L$165</definedName>
    <definedName name="_xlnm.Print_Area" localSheetId="1">'内訳書'!$A$1:$L$85</definedName>
    <definedName name="_xlnm.Print_Area" localSheetId="4">'明細書 (2)'!$A$1:$K$215</definedName>
    <definedName name="_xlnm.Print_Area" localSheetId="3">'明細書A-1-1'!$A$1:$K$655</definedName>
    <definedName name="_xlnm.Print_Area" localSheetId="5">'明細書A-1-2'!$A$1:$K$163</definedName>
    <definedName name="_xlnm.Print_Area" localSheetId="6">'明細書A-1-3'!$A$1:$K$319</definedName>
    <definedName name="_xlnm.Print_Area" localSheetId="7">'明細書A-2'!$A$1:$K$33</definedName>
    <definedName name="_xlnm.Print_Area" localSheetId="8">'明細書A-3-1'!$A$1:$K$85</definedName>
    <definedName name="_xlnm.Print_Area" localSheetId="9">'明細書A-3-2'!$A$1:$K$33</definedName>
    <definedName name="_xlnm.Print_Area" localSheetId="10">'明細書A-3-3'!$A$1:$K$33</definedName>
    <definedName name="_xlnm.Print_Area" localSheetId="11">'明細書B-4'!$A$1:$K$33</definedName>
    <definedName name="_xlnm.Print_Area" localSheetId="12">'明細書D'!$A$1:$K$59</definedName>
    <definedName name="Print_Area(02)">#REF!</definedName>
    <definedName name="Print_Area(03)">#REF!</definedName>
    <definedName name="Print_Area(04)">#REF!</definedName>
    <definedName name="Print_Area(06)">#REF!</definedName>
    <definedName name="Print_Area_MI">#REF!</definedName>
    <definedName name="Print_Area1">#REF!</definedName>
    <definedName name="Print_Area11">#REF!</definedName>
    <definedName name="Print_Area111">#REF!</definedName>
    <definedName name="Print_Area1111">#REF!</definedName>
    <definedName name="Print_Area11111">#REF!</definedName>
    <definedName name="Print_Area111111">#REF!</definedName>
    <definedName name="Print_Area1111111">#REF!</definedName>
    <definedName name="Print_Area11111111">#REF!</definedName>
    <definedName name="Print_Area111111111">#REF!</definedName>
    <definedName name="Print_Area1111111111">#REF!</definedName>
    <definedName name="Print_Area11111111111">#REF!</definedName>
    <definedName name="Print_Area111111111111">#REF!</definedName>
    <definedName name="Print_Area1111111111111">#REF!</definedName>
    <definedName name="Print_Area11111111111111">#REF!</definedName>
    <definedName name="_xlnm.Print_Titles" localSheetId="16">'ﾌｪﾝｽ'!$1:$3</definedName>
    <definedName name="_xlnm.Print_Titles" localSheetId="2">'科目'!$1:$7</definedName>
    <definedName name="_xlnm.Print_Titles" localSheetId="14">'計算書式'!$1:$7</definedName>
    <definedName name="_xlnm.Print_Titles" localSheetId="15">'見積比較原稿'!$1:$3</definedName>
    <definedName name="_xlnm.Print_Titles" localSheetId="13">'代価表 (2)'!$1:$7</definedName>
    <definedName name="_xlnm.Print_Titles" localSheetId="1">'内訳書'!$1:$7</definedName>
    <definedName name="_xlnm.Print_Titles" localSheetId="4">'明細書 (2)'!$1:$7</definedName>
    <definedName name="_xlnm.Print_Titles" localSheetId="3">'明細書A-1-1'!$1:$7</definedName>
    <definedName name="_xlnm.Print_Titles" localSheetId="5">'明細書A-1-2'!$1:$7</definedName>
    <definedName name="_xlnm.Print_Titles" localSheetId="6">'明細書A-1-3'!$1:$7</definedName>
    <definedName name="_xlnm.Print_Titles" localSheetId="7">'明細書A-2'!$1:$7</definedName>
    <definedName name="_xlnm.Print_Titles" localSheetId="8">'明細書A-3-1'!$1:$7</definedName>
    <definedName name="_xlnm.Print_Titles" localSheetId="9">'明細書A-3-2'!$1:$7</definedName>
    <definedName name="_xlnm.Print_Titles" localSheetId="10">'明細書A-3-3'!$1:$7</definedName>
    <definedName name="_xlnm.Print_Titles" localSheetId="11">'明細書B-4'!$1:$7</definedName>
    <definedName name="_xlnm.Print_Titles" localSheetId="12">'明細書D'!$1:$7</definedName>
    <definedName name="_xlnm.Print_Titles">#N/A</definedName>
    <definedName name="Q">#REF!</definedName>
    <definedName name="QD">#REF!</definedName>
    <definedName name="QH">#REF!</definedName>
    <definedName name="RE">#REF!</definedName>
    <definedName name="RE2">#REF!</definedName>
    <definedName name="RECORD">'[20]VE'!#REF!</definedName>
    <definedName name="RECORD1">#REF!</definedName>
    <definedName name="RF">#REF!</definedName>
    <definedName name="RS">#REF!</definedName>
    <definedName name="RUM">#REF!</definedName>
    <definedName name="RV">#REF!</definedName>
    <definedName name="S">#REF!</definedName>
    <definedName name="S_MENU">#REF!</definedName>
    <definedName name="SAB">#REF!</definedName>
    <definedName name="SCV">#REF!</definedName>
    <definedName name="SHT">#REF!</definedName>
    <definedName name="SONN">#REF!</definedName>
    <definedName name="SONN2">#REF!</definedName>
    <definedName name="SONN3">#REF!</definedName>
    <definedName name="SONO">#REF!</definedName>
    <definedName name="SONOTA">#REF!</definedName>
    <definedName name="SUB">#REF!</definedName>
    <definedName name="SUB2">#REF!</definedName>
    <definedName name="SUB3">#REF!</definedName>
    <definedName name="SUB4">#REF!</definedName>
    <definedName name="T">#REF!</definedName>
    <definedName name="TANKA">#REF!</definedName>
    <definedName name="TF">#REF!</definedName>
    <definedName name="TOKU">#REF!</definedName>
    <definedName name="TOKUSYUSAGYOUIN">#REF!</definedName>
    <definedName name="TS">#REF!</definedName>
    <definedName name="U">#REF!</definedName>
    <definedName name="UG">#REF!</definedName>
    <definedName name="UHY">#REF!</definedName>
    <definedName name="V">#REF!</definedName>
    <definedName name="VNJ">#REF!</definedName>
    <definedName name="W">#REF!</definedName>
    <definedName name="WA">#REF!</definedName>
    <definedName name="X">#REF!</definedName>
    <definedName name="Y">#REF!</definedName>
    <definedName name="YOUU">#REF!</definedName>
    <definedName name="Z">#REF!</definedName>
    <definedName name="Z1その他工事">#REF!</definedName>
    <definedName name="ZENN">#REF!</definedName>
    <definedName name="ZENN2">#REF!</definedName>
    <definedName name="ZENN3">#REF!</definedName>
    <definedName name="ア">'[48]表紙'!#REF!</definedName>
    <definedName name="あ">'[48]表紙'!#REF!</definedName>
    <definedName name="あ1">#REF!</definedName>
    <definedName name="ああ">#REF!</definedName>
    <definedName name="ああああああ">'[48]表紙'!#REF!</definedName>
    <definedName name="インターホン">#REF!</definedName>
    <definedName name="ｲﾝﾀｰﾎﾝ設備計">#REF!</definedName>
    <definedName name="うの3">#REF!</definedName>
    <definedName name="うの7">#REF!</definedName>
    <definedName name="ｶｰﾄﾞﾘｰﾀﾞ">#REF!</definedName>
    <definedName name="ｶｳﾝﾀ">#REF!</definedName>
    <definedName name="かくこう">'[20]VE'!#REF!</definedName>
    <definedName name="ガス給湯器">#REF!</definedName>
    <definedName name="ガス漏れ">#REF!</definedName>
    <definedName name="ｶﾞﾗｽ工">#REF!</definedName>
    <definedName name="ガラス工２">'[49]府県別労務'!$C$50</definedName>
    <definedName name="くたい">'[23]VE'!#REF!</definedName>
    <definedName name="ケーブルラック計">#REF!</definedName>
    <definedName name="ｺﾝｾﾝﾄ">'[24]データ'!$AQ$13:$AR$25</definedName>
    <definedName name="さく岩工">#REF!</definedName>
    <definedName name="ささＳ">#REF!</definedName>
    <definedName name="サッシ工">#REF!</definedName>
    <definedName name="ｻﾌﾞﾙｰﾁﾝ">#REF!</definedName>
    <definedName name="スコアボード比較">#REF!</definedName>
    <definedName name="ステンレス" hidden="1">#REF!</definedName>
    <definedName name="その2">#REF!</definedName>
    <definedName name="その他">#REF!</definedName>
    <definedName name="た">'[19]市住耐震'!#REF!</definedName>
    <definedName name="だ">#REF!</definedName>
    <definedName name="だいＫ">'[50]表紙'!#REF!</definedName>
    <definedName name="タイル工">#REF!</definedName>
    <definedName name="ダクト工">#REF!</definedName>
    <definedName name="テレビ共聴設備計">#REF!</definedName>
    <definedName name="どこ">#REF!</definedName>
    <definedName name="とび工">#REF!</definedName>
    <definedName name="とも" hidden="1">'[51]ｱﾝｸﾞﾙ･ｺｰﾅｰ 低圧 A4横'!$A$8</definedName>
    <definedName name="トンネル作業員">#REF!</definedName>
    <definedName name="トンネル世話役">#REF!</definedName>
    <definedName name="トンネル特殊工">#REF!</definedName>
    <definedName name="ナースコール">#REF!</definedName>
    <definedName name="にしき">#REF!</definedName>
    <definedName name="はつり工">#REF!</definedName>
    <definedName name="ふ">#REF!</definedName>
    <definedName name="ﾌｧﾝｺｲﾙ">'[24]データ'!$AT$13:$AU$25</definedName>
    <definedName name="プリント">#REF!</definedName>
    <definedName name="ブロック工">#REF!</definedName>
    <definedName name="ページング">#REF!</definedName>
    <definedName name="ポンプ">#REF!</definedName>
    <definedName name="ﾒｲﾝﾒﾆｭｰ">#REF!</definedName>
    <definedName name="ﾒﾆｭｰ">#REF!</definedName>
    <definedName name="ﾒﾆｭｰ1">#REF!</definedName>
    <definedName name="医療用ﾕﾆｯﾄ2">#REF!</definedName>
    <definedName name="医療用分電盤見">#REF!</definedName>
    <definedName name="一位代価">#REF!</definedName>
    <definedName name="一位代価ﾘｽﾄ">#REF!</definedName>
    <definedName name="一般運転手">#REF!</definedName>
    <definedName name="一般管理費">#REF!</definedName>
    <definedName name="印刷" localSheetId="6">[15]!印刷</definedName>
    <definedName name="印刷" localSheetId="7">[15]!印刷</definedName>
    <definedName name="印刷" localSheetId="8">[15]!印刷</definedName>
    <definedName name="印刷" localSheetId="9">[15]!印刷</definedName>
    <definedName name="印刷" localSheetId="10">[15]!印刷</definedName>
    <definedName name="印刷" localSheetId="11">[15]!印刷</definedName>
    <definedName name="印刷" localSheetId="12">[15]!印刷</definedName>
    <definedName name="印刷">[15]!印刷</definedName>
    <definedName name="印刷1" localSheetId="6">[26]!印刷</definedName>
    <definedName name="印刷1" localSheetId="7">[26]!印刷</definedName>
    <definedName name="印刷1" localSheetId="8">[26]!印刷</definedName>
    <definedName name="印刷1" localSheetId="9">[26]!印刷</definedName>
    <definedName name="印刷1" localSheetId="10">[26]!印刷</definedName>
    <definedName name="印刷1" localSheetId="11">[26]!印刷</definedName>
    <definedName name="印刷1" localSheetId="12">[26]!印刷</definedName>
    <definedName name="印刷1">[26]!印刷</definedName>
    <definedName name="印刷2">#REF!</definedName>
    <definedName name="印刷2頁">#REF!</definedName>
    <definedName name="印刷3" localSheetId="6">[26]!印刷</definedName>
    <definedName name="印刷3" localSheetId="7">[26]!印刷</definedName>
    <definedName name="印刷3" localSheetId="8">[26]!印刷</definedName>
    <definedName name="印刷3" localSheetId="9">[26]!印刷</definedName>
    <definedName name="印刷3" localSheetId="10">[26]!印刷</definedName>
    <definedName name="印刷3" localSheetId="11">[26]!印刷</definedName>
    <definedName name="印刷3" localSheetId="12">[26]!印刷</definedName>
    <definedName name="印刷3">[26]!印刷</definedName>
    <definedName name="印刷範囲">#REF!</definedName>
    <definedName name="印刷表">'[16]表紙'!#REF!</definedName>
    <definedName name="宇野2">'[14]VE'!#REF!</definedName>
    <definedName name="雨水濾過">#REF!</definedName>
    <definedName name="運転手_一般">#REF!</definedName>
    <definedName name="運転手_特殊">#REF!</definedName>
    <definedName name="運搬費">#REF!</definedName>
    <definedName name="衛生">'[24]データ'!$BR$13:$BS$25</definedName>
    <definedName name="屋根ふき工">#REF!</definedName>
    <definedName name="仮ＮＯ">#REF!</definedName>
    <definedName name="火災報知設備計">#REF!</definedName>
    <definedName name="画面ﾘｾｯﾄ">#REF!</definedName>
    <definedName name="画面再縮">#REF!</definedName>
    <definedName name="画面縮小">#REF!</definedName>
    <definedName name="画面復元">#REF!</definedName>
    <definedName name="画面分割">#REF!</definedName>
    <definedName name="解錠設備">#REF!</definedName>
    <definedName name="改修計">#REF!</definedName>
    <definedName name="開始頁">'[16]表紙'!#REF!</definedName>
    <definedName name="外線工事計">#REF!</definedName>
    <definedName name="外線工事費計">#REF!</definedName>
    <definedName name="外灯設備計">#REF!</definedName>
    <definedName name="拡声設備計">#REF!</definedName>
    <definedName name="掛け率">#REF!</definedName>
    <definedName name="幹線計">#REF!</definedName>
    <definedName name="管制塔">#REF!</definedName>
    <definedName name="丸">#REF!</definedName>
    <definedName name="器">#REF!</definedName>
    <definedName name="基準単価">#REF!</definedName>
    <definedName name="基本総合(一般)">'[27]費率'!$B$8:$F$69</definedName>
    <definedName name="基本総合(改修)">'[27]費率'!$H$8:$L$47</definedName>
    <definedName name="機械改修">#REF!</definedName>
    <definedName name="機械改修1">#REF!</definedName>
    <definedName name="機械新築">#REF!</definedName>
    <definedName name="機械新築1">#REF!</definedName>
    <definedName name="記号">'[52]表紙'!#REF!</definedName>
    <definedName name="軌道工">#REF!</definedName>
    <definedName name="鬼崎1">#REF!</definedName>
    <definedName name="技師_Ａ">#REF!</definedName>
    <definedName name="技師_Ｂ">#REF!</definedName>
    <definedName name="技師_Ｃ">#REF!</definedName>
    <definedName name="技術員">#REF!</definedName>
    <definedName name="技術者Ａ">#REF!</definedName>
    <definedName name="技術者Ｂ">#REF!</definedName>
    <definedName name="共通費">'[28]決裁書'!#REF!</definedName>
    <definedName name="共通費計">#REF!</definedName>
    <definedName name="橋梁世話役">#REF!</definedName>
    <definedName name="橋梁塗装工">#REF!</definedName>
    <definedName name="橋梁特殊工">#REF!</definedName>
    <definedName name="金額なしＥ">'[10]設計書(電気)金入り'!$K$72:$O$101,'[10]設計書(電気)金入り'!$K$108:$O$137,'[10]設計書(電気)金入り'!$K$142:$O$171,'[10]設計書(電気)金入り'!$K$178:$O$207,'[10]設計書(電気)金入り'!$K$212:$O$241,'[10]設計書(電気)金入り'!$K$248:$O$277,'[10]設計書(電気)金入り'!$K$282:$O$311,'[10]設計書(電気)金入り'!$K$318:$O$347,'[10]設計書(電気)金入り'!$K$352:$O$381,'[10]設計書(電気)金入り'!$K$388:$O$417,'[10]設計書(電気)金入り'!$K$422:$O$451,'[10]設計書(電気)金入り'!$K$458:$O$487,'[10]設計書(電気)金入り'!$K$492:$O$521,'[10]設計書(電気)金入り'!$K$528:$O$557</definedName>
    <definedName name="金額なしＭ">'[10]設計書(機械)金入り'!$K$72:$O$101,'[10]設計書(機械)金入り'!$K$108:$O$137,'[10]設計書(機械)金入り'!$K$142:$O$171,'[10]設計書(機械)金入り'!$K$178:$O$207,'[10]設計書(機械)金入り'!$K$212:$O$241,'[10]設計書(機械)金入り'!$K$248:$O$277,'[10]設計書(機械)金入り'!$K$282:$O$311,'[10]設計書(機械)金入り'!$K$318:$O$347,'[10]設計書(機械)金入り'!$K$352:$O$381,'[10]設計書(機械)金入り'!$K$388:$O$417,'[10]設計書(機械)金入り'!$K$422:$O$451,'[10]設計書(機械)金入り'!$K$458:$O$487,'[10]設計書(機械)金入り'!$K$492:$O$521,'[10]設計書(機械)金入り'!$K$528:$O$557,'[10]設計書(機械)金入り'!$K$562:$O$591,'[10]設計書(機械)金入り'!$K$598:$O$627</definedName>
    <definedName name="金入設定">'[16]表紙'!#REF!</definedName>
    <definedName name="金抜Ａ">#REF!,#REF!,#REF!,#REF!,#REF!,#REF!,#REF!,#REF!,#REF!,#REF!,#REF!,#REF!,#REF!,#REF!,#REF!,#REF!</definedName>
    <definedName name="金抜Ｂ">#REF!,#REF!,#REF!,#REF!,#REF!,#REF!,#REF!,#REF!,#REF!,#REF!,#REF!,#REF!,#REF!,#REF!,#REF!</definedName>
    <definedName name="金抜Ｃ">#REF!,#REF!,#REF!,#REF!,#REF!</definedName>
    <definedName name="金抜設定">'[16]表紙'!#REF!</definedName>
    <definedName name="空調">'[24]データ'!$BO$13:$BP$25</definedName>
    <definedName name="掘削">'[48]表紙'!#REF!</definedName>
    <definedName name="掘削梁">'[48]表紙'!#REF!</definedName>
    <definedName name="型わく工">#REF!</definedName>
    <definedName name="経費">#REF!</definedName>
    <definedName name="経費対象外">#REF!</definedName>
    <definedName name="継手類">#REF!</definedName>
    <definedName name="罫線">#REF!</definedName>
    <definedName name="罫線実行">#REF!</definedName>
    <definedName name="罫続き">#REF!</definedName>
    <definedName name="軽作業員">#REF!</definedName>
    <definedName name="建具工">#REF!</definedName>
    <definedName name="建築ﾌﾞﾛｯｸ工">#REF!</definedName>
    <definedName name="建築工事">#REF!</definedName>
    <definedName name="県名">#REF!</definedName>
    <definedName name="見積・ｲﾝﾀｰﾎﾝ">#REF!</definedName>
    <definedName name="見積・時計">#REF!</definedName>
    <definedName name="見積・照明">#REF!</definedName>
    <definedName name="見積・盤">#REF!</definedName>
    <definedName name="見積・放送">#REF!</definedName>
    <definedName name="見積り">'[53]代価表 '!$Z$2</definedName>
    <definedName name="見積空調">'[54]代価表 '!#REF!</definedName>
    <definedName name="見積比較換気">'[55]代価表 '!$Z$2</definedName>
    <definedName name="見積比較表">'[41]代価表 '!$Z$2</definedName>
    <definedName name="見比衛生2">'[56]代価表 '!#REF!</definedName>
    <definedName name="現場経費">#REF!</definedName>
    <definedName name="現場雑費">#REF!</definedName>
    <definedName name="現地対応未登録代価ﾘｽﾄ">#REF!</definedName>
    <definedName name="交換機">#REF!</definedName>
    <definedName name="交通整理員">#REF!</definedName>
    <definedName name="光ケーブル">#REF!</definedName>
    <definedName name="工事カ所名">'[29]設計書入力'!$DT$23:$DU$700</definedName>
    <definedName name="工事区分">#REF!</definedName>
    <definedName name="工事件名">#REF!</definedName>
    <definedName name="工事項目">#REF!</definedName>
    <definedName name="工事内容">#REF!</definedName>
    <definedName name="工事名１">'[28]決裁書'!$C$5</definedName>
    <definedName name="工事名称">'[30]旧経費'!$CP$6</definedName>
    <definedName name="行位置">#REF!</definedName>
    <definedName name="高級船員">#REF!</definedName>
    <definedName name="合計">'[28]決裁書'!$I$41</definedName>
    <definedName name="根拠">#REF!</definedName>
    <definedName name="根拠設定">'[16]表紙'!#REF!</definedName>
    <definedName name="左官">#REF!</definedName>
    <definedName name="査定率">#REF!</definedName>
    <definedName name="最終頁">#N/A</definedName>
    <definedName name="細目">'[28]決裁書'!$C$2</definedName>
    <definedName name="細目END">'[28]決裁書'!$J$867</definedName>
    <definedName name="材種">'[57]鉄骨DATA'!$A$2:$A$10</definedName>
    <definedName name="撮影士">#REF!</definedName>
    <definedName name="撮影助手">#REF!</definedName>
    <definedName name="雑材率">#REF!</definedName>
    <definedName name="参考書">#REF!</definedName>
    <definedName name="山林砂防工">#REF!</definedName>
    <definedName name="指定">#REF!</definedName>
    <definedName name="指定印刷">#REF!</definedName>
    <definedName name="支持金物類">#REF!</definedName>
    <definedName name="字下編集">#REF!</definedName>
    <definedName name="時計見積">#REF!</definedName>
    <definedName name="自動火災報知設">#REF!</definedName>
    <definedName name="七階以上か">#REF!</definedName>
    <definedName name="実験電力設備">#REF!</definedName>
    <definedName name="実験電力設備計">#REF!</definedName>
    <definedName name="主任技師">#REF!</definedName>
    <definedName name="主任技術者">#REF!</definedName>
    <definedName name="主任地質調査員">#REF!</definedName>
    <definedName name="修正">'[16]表紙'!#REF!</definedName>
    <definedName name="修正1">'[16]表紙'!#REF!</definedName>
    <definedName name="修正2">'[16]表紙'!#REF!</definedName>
    <definedName name="修正3">'[16]表紙'!#REF!</definedName>
    <definedName name="修正4">'[16]表紙'!#REF!</definedName>
    <definedName name="修正5">'[16]表紙'!#REF!</definedName>
    <definedName name="修正6">'[16]表紙'!#REF!</definedName>
    <definedName name="修正表1">#REF!</definedName>
    <definedName name="修正表2">#REF!</definedName>
    <definedName name="出力1">#REF!</definedName>
    <definedName name="出力2">#REF!</definedName>
    <definedName name="出力3">#REF!</definedName>
    <definedName name="出力範囲">#REF!</definedName>
    <definedName name="書式">#REF!</definedName>
    <definedName name="諸経費">'[28]決裁書'!$I$33</definedName>
    <definedName name="諸経費計">#REF!</definedName>
    <definedName name="小計">'[29]設計書入力'!$FD$21:$GH$23</definedName>
    <definedName name="消去">#N/A</definedName>
    <definedName name="消費税">'[28]決裁書'!$I$43</definedName>
    <definedName name="消費税相当額">#REF!</definedName>
    <definedName name="消耗品">#REF!</definedName>
    <definedName name="照明見積検討調">#REF!</definedName>
    <definedName name="照明設備計">#REF!</definedName>
    <definedName name="情報通信外線計">#REF!</definedName>
    <definedName name="情報通信設備">#REF!</definedName>
    <definedName name="情報通信設備計">#REF!</definedName>
    <definedName name="情報伝送設備計">#REF!</definedName>
    <definedName name="条件範囲">#REF!</definedName>
    <definedName name="新表紙">#REF!</definedName>
    <definedName name="人">#REF!</definedName>
    <definedName name="人工費１">#REF!</definedName>
    <definedName name="水槽_FRP">#REF!</definedName>
    <definedName name="水槽_鉄">#REF!</definedName>
    <definedName name="数量">#REF!</definedName>
    <definedName name="整備士">#REF!</definedName>
    <definedName name="石工">#REF!</definedName>
    <definedName name="積上げ仮設">#REF!</definedName>
    <definedName name="接合材">#REF!</definedName>
    <definedName name="設計">'[52]表紙'!#REF!</definedName>
    <definedName name="設計技術員">#REF!</definedName>
    <definedName name="設備機械工">#REF!</definedName>
    <definedName name="専門工事か">#REF!</definedName>
    <definedName name="潜かん工">#REF!</definedName>
    <definedName name="潜かん世話役">#REF!</definedName>
    <definedName name="潜水士">#REF!</definedName>
    <definedName name="潜水世話役">#REF!</definedName>
    <definedName name="潜水送気員">#REF!</definedName>
    <definedName name="潜水連絡員">#REF!</definedName>
    <definedName name="船団長">#REF!</definedName>
    <definedName name="全頁印刷">'[16]表紙'!#REF!</definedName>
    <definedName name="操縦士">#REF!</definedName>
    <definedName name="総合">#REF!</definedName>
    <definedName name="総合仮設">'[28]決裁書'!$I$25</definedName>
    <definedName name="総合計">'[28]決裁書'!#REF!</definedName>
    <definedName name="造園工">#REF!</definedName>
    <definedName name="測量技師">#REF!</definedName>
    <definedName name="測量技師補">#REF!</definedName>
    <definedName name="測量主任技師">#REF!</definedName>
    <definedName name="測量助手">#REF!</definedName>
    <definedName name="測量上級主任技師">#REF!</definedName>
    <definedName name="対象範囲">#REF!</definedName>
    <definedName name="耐震水槽">#REF!</definedName>
    <definedName name="代価">#REF!</definedName>
    <definedName name="代価1">#REF!</definedName>
    <definedName name="代価2">#REF!</definedName>
    <definedName name="代価3">#REF!</definedName>
    <definedName name="代価4">#REF!</definedName>
    <definedName name="代価5">#REF!</definedName>
    <definedName name="代価電気">'[58]一位代価'!$A:$XFD</definedName>
    <definedName name="代価票">#REF!</definedName>
    <definedName name="大工">#REF!</definedName>
    <definedName name="単">#REF!</definedName>
    <definedName name="単位">#REF!</definedName>
    <definedName name="単価">#REF!</definedName>
    <definedName name="単価コード">'[31]単価コード'!$B:$H</definedName>
    <definedName name="単価根拠１">#REF!</definedName>
    <definedName name="端子盤見積">#REF!</definedName>
    <definedName name="地質調査員">#REF!</definedName>
    <definedName name="地質調査技師">#REF!</definedName>
    <definedName name="庁舎">#REF!</definedName>
    <definedName name="直接一般">'[27]特定工事'!$I$18</definedName>
    <definedName name="直接改修">'[27]特定工事'!$I$20</definedName>
    <definedName name="直接工事費計">#REF!</definedName>
    <definedName name="追加調書">#REF!</definedName>
    <definedName name="低圧配電盤見積">#REF!</definedName>
    <definedName name="低減率">#REF!</definedName>
    <definedName name="鉄筋工">#REF!</definedName>
    <definedName name="鉄骨工">#REF!</definedName>
    <definedName name="電気温水器">#REF!</definedName>
    <definedName name="電気改修">#REF!</definedName>
    <definedName name="電気改修1">#REF!</definedName>
    <definedName name="電気新築">#REF!</definedName>
    <definedName name="電気新築1">#REF!</definedName>
    <definedName name="電気設備工事計">#REF!</definedName>
    <definedName name="電気設備工事費計">#REF!</definedName>
    <definedName name="電工">'[30]単価'!$G$4</definedName>
    <definedName name="電灯">'[24]データ'!$AN$13:$AO$25</definedName>
    <definedName name="電灯ﾄﾗﾝｽ容量">'[24]データ'!$AK$13:$AL$25</definedName>
    <definedName name="電灯開閉器">'[24]データ'!$AE$13:$AF$25</definedName>
    <definedName name="電灯幹線サイズ">'[24]データ'!$AW$13:$AX$25</definedName>
    <definedName name="電灯許容電流">'[24]データ'!$AZ$13:$BA$25</definedName>
    <definedName name="電灯接地線">'[24]データ'!$AH$28:$AI$39</definedName>
    <definedName name="電灯電圧降下">'[24]データ'!$AE$28:$AF$39</definedName>
    <definedName name="電灯電線サイズ">'[24]データ'!$AH$13:$AI$25</definedName>
    <definedName name="電力外線計">#REF!</definedName>
    <definedName name="電話設備計">#REF!</definedName>
    <definedName name="塗">#REF!</definedName>
    <definedName name="塗装工">#REF!</definedName>
    <definedName name="塗装費">#REF!</definedName>
    <definedName name="土工">#REF!</definedName>
    <definedName name="土木一般世話役">#REF!</definedName>
    <definedName name="土量計算書">'[48]表紙'!#REF!</definedName>
    <definedName name="動力ﾄﾗﾝｽ容量">'[24]データ'!$BI$13:$BJ$25</definedName>
    <definedName name="動力開閉器">'[24]データ'!$BC$13:$BD$25</definedName>
    <definedName name="動力幹線サイズ">'[24]データ'!$BU$13:$BV$25</definedName>
    <definedName name="動力許容電流">'[24]データ'!$BX$13:$BY$25</definedName>
    <definedName name="動力接地線">'[24]データ'!$BF$28:$BG$39</definedName>
    <definedName name="動力設備計">#REF!</definedName>
    <definedName name="動力電圧降下">'[24]データ'!$BC$28:$BD$39</definedName>
    <definedName name="動力電線サイズ">'[24]データ'!$BF$13:$BG$25</definedName>
    <definedName name="特殊運転手">#REF!</definedName>
    <definedName name="特殊作業員">#REF!</definedName>
    <definedName name="特定機器一般">'[27]減額算出'!$I$26</definedName>
    <definedName name="特定機器改修">'[27]減額算出'!$I$55</definedName>
    <definedName name="内画面">#REF!</definedName>
    <definedName name="内記入">#REF!</definedName>
    <definedName name="内作成">#REF!</definedName>
    <definedName name="内作成2">#REF!</definedName>
    <definedName name="内終了">#REF!</definedName>
    <definedName name="内接続">#REF!</definedName>
    <definedName name="内装工">#REF!</definedName>
    <definedName name="内訳2">'[59]内訳'!#REF!</definedName>
    <definedName name="内訳書">#REF!</definedName>
    <definedName name="内訳範囲">#REF!</definedName>
    <definedName name="入力">#REF!</definedName>
    <definedName name="排煙防火戸等設備計">#REF!</definedName>
    <definedName name="配管工">#REF!</definedName>
    <definedName name="配線ダクト見積">#REF!</definedName>
    <definedName name="発生材">#REF!</definedName>
    <definedName name="搬入費">#REF!</definedName>
    <definedName name="板金工">#REF!</definedName>
    <definedName name="範囲名">#REF!</definedName>
    <definedName name="比較">#REF!</definedName>
    <definedName name="比較表">'[32]VE'!#REF!</definedName>
    <definedName name="費">'[60]代価表 '!$Z$6</definedName>
    <definedName name="避雷設備">#REF!</definedName>
    <definedName name="避雷設備__計">#REF!</definedName>
    <definedName name="避雷設備計">#REF!</definedName>
    <definedName name="非常放送">#REF!</definedName>
    <definedName name="飛揚し１">#REF!</definedName>
    <definedName name="備考抜き">'[61]設計書(建築）金入り'!$N$145:$P$174,'[61]設計書(建築）金入り'!$N$181:$P$210,'[61]設計書(建築）金入り'!$N$216:$P$245,'[61]設計書(建築）金入り'!$N$252:$P$281,'[61]設計書(建築）金入り'!$N$287:$P$316,'[61]設計書(建築）金入り'!$N$323:$P$352,'[61]設計書(建築）金入り'!$N$358:$P$387,'[61]設計書(建築）金入り'!$N$394:$P$423,'[61]設計書(建築）金入り'!$N$429:$P$458,'[61]設計書(建築）金入り'!$N$465:$P$494,'[61]設計書(建築）金入り'!$N$500:$P$529,'[61]設計書(建築）金入り'!$N$536:$P$565,'[61]設計書(建築）金入り'!$N$571:$P$600,'[61]設計書(建築）金入り'!$N$607:$P$636,'[61]設計書(建築）金入り'!$N$642:$P$671</definedName>
    <definedName name="備考抜き2">'[61]設計書(建築）金入り'!$N$678:$P$707,'[61]設計書(建築）金入り'!$N$713:$P$742,'[61]設計書(建築）金入り'!$N$749:$P$778,'[61]設計書(建築）金入り'!$N$784:$P$813,'[61]設計書(建築）金入り'!$N$820:$P$849,'[61]設計書(建築）金入り'!$N$855:$P$884,'[61]設計書(建築）金入り'!$N$891:$P$920,'[61]設計書(建築）金入り'!$N$926:$P$955,'[61]設計書(建築）金入り'!$N$962:$P$991,'[61]設計書(建築）金入り'!$N$997:$P$1026,'[61]設計書(建築）金入り'!$N$1033:$P$1062,'[61]設計書(建築）金入り'!$N$1068:$P$1097,'[61]設計書(建築）金入り'!$N$1104:$P$1133,'[61]設計書(建築）金入り'!$N$1139:$P$1168,'[61]設計書(建築）金入り'!$N$1175:$P$1204</definedName>
    <definedName name="備考抜きＥ">'[10]設計書(電気)金入り'!$M$142:$O$171,'[10]設計書(電気)金入り'!$M$178:$O$207,'[10]設計書(電気)金入り'!$M$212:$O$241,'[10]設計書(電気)金入り'!$M$248:$O$277,'[10]設計書(電気)金入り'!$M$282:$O$311,'[10]設計書(電気)金入り'!$M$318:$O$347,'[10]設計書(電気)金入り'!$M$352:$O$381,'[10]設計書(電気)金入り'!$M$388:$O$417,'[10]設計書(電気)金入り'!$M$422:$O$451,'[10]設計書(電気)金入り'!$M$458:$O$487,'[10]設計書(電気)金入り'!$M$492:$O$521,'[10]設計書(電気)金入り'!$M$528:$O$557,'[10]設計書(電気)金入り'!$M$562:$O$591</definedName>
    <definedName name="備考抜きＭ">'[10]設計書(機械)金入り'!$M$142:$O$171,'[10]設計書(機械)金入り'!$M$178:$O$207,'[10]設計書(機械)金入り'!$M$212:$O$241,'[10]設計書(機械)金入り'!$M$248:$O$277,'[10]設計書(機械)金入り'!$M$282:$O$311,'[10]設計書(機械)金入り'!$M$318:$O$347,'[10]設計書(機械)金入り'!$M$352:$O$381,'[10]設計書(機械)金入り'!$M$388:$O$417,'[10]設計書(機械)金入り'!$M$422:$O$451,'[10]設計書(機械)金入り'!$M$458:$O$487,'[10]設計書(機械)金入り'!$M$492:$O$521,'[10]設計書(機械)金入り'!$M$528:$O$557,'[10]設計書(機械)金入り'!$M$562:$O$591,'[10]設計書(機械)金入り'!$M$598:$O$627,'[10]設計書(機械)金入り'!$M$632:$O$661</definedName>
    <definedName name="表1">#REF!</definedName>
    <definedName name="表10">#N/A</definedName>
    <definedName name="表11">#N/A</definedName>
    <definedName name="表12">#N/A</definedName>
    <definedName name="表2">#N/A</definedName>
    <definedName name="表3">#N/A</definedName>
    <definedName name="表4">#N/A</definedName>
    <definedName name="表5">#N/A</definedName>
    <definedName name="表6">#N/A</definedName>
    <definedName name="表7">#N/A</definedName>
    <definedName name="表8">#N/A</definedName>
    <definedName name="表9">#N/A</definedName>
    <definedName name="表紙">#REF!</definedName>
    <definedName name="表紙２">#REF!</definedName>
    <definedName name="表示">#REF!</definedName>
    <definedName name="病床パネル見積">#REF!</definedName>
    <definedName name="病床ﾕﾆｯﾄ見積">#REF!</definedName>
    <definedName name="不活性ガス">#REF!</definedName>
    <definedName name="付属品率">#REF!</definedName>
    <definedName name="普通作業員">#REF!</definedName>
    <definedName name="普通船員">#REF!</definedName>
    <definedName name="部品見出し">#N/A</definedName>
    <definedName name="部分印刷">'[16]表紙'!#REF!</definedName>
    <definedName name="複合">#REF!</definedName>
    <definedName name="複合単価_001">#REF!</definedName>
    <definedName name="複合単価_002">#REF!</definedName>
    <definedName name="複合単価_003">#REF!</definedName>
    <definedName name="複合単価_004">#REF!</definedName>
    <definedName name="複合単価_005">#REF!</definedName>
    <definedName name="複合単価_006">#REF!</definedName>
    <definedName name="複合単価_007">#REF!</definedName>
    <definedName name="複合単価_008">#REF!</definedName>
    <definedName name="複合単価_009">#REF!</definedName>
    <definedName name="複合単価_010">#REF!</definedName>
    <definedName name="複合単価_011">#REF!</definedName>
    <definedName name="複合単価_012">#REF!</definedName>
    <definedName name="複合単価_013">#REF!</definedName>
    <definedName name="複合単価_014">#REF!</definedName>
    <definedName name="複合単価_015">#REF!</definedName>
    <definedName name="複合単価_016">#REF!</definedName>
    <definedName name="複合単価_017">#REF!</definedName>
    <definedName name="複合単価_018">#REF!</definedName>
    <definedName name="複合単価_019">#REF!</definedName>
    <definedName name="複合単価_020">#REF!</definedName>
    <definedName name="複合単価_021">#REF!</definedName>
    <definedName name="複合単価_022">#REF!</definedName>
    <definedName name="複合単価_023">#REF!</definedName>
    <definedName name="複合単価_024">#REF!</definedName>
    <definedName name="複合単価_025">#REF!</definedName>
    <definedName name="複合単価_026">#REF!</definedName>
    <definedName name="複合単価_027">#REF!</definedName>
    <definedName name="複合単価_028">#REF!</definedName>
    <definedName name="複合単価_029">#REF!</definedName>
    <definedName name="複合単価_030">#REF!</definedName>
    <definedName name="複合単価_031">#REF!</definedName>
    <definedName name="複合単価_032">#REF!</definedName>
    <definedName name="複合単価_033">#REF!</definedName>
    <definedName name="複合単価_034">#REF!</definedName>
    <definedName name="複合単価_035">#REF!</definedName>
    <definedName name="複合単価_036">#REF!</definedName>
    <definedName name="複合単価_037">#REF!</definedName>
    <definedName name="複合単価_038">#REF!</definedName>
    <definedName name="複合単価_039">#REF!</definedName>
    <definedName name="複合単価_040">#REF!</definedName>
    <definedName name="複合単価_041">#REF!</definedName>
    <definedName name="複合単価_042">#REF!</definedName>
    <definedName name="複合単価_043">#REF!</definedName>
    <definedName name="複合単価_044">#REF!</definedName>
    <definedName name="複合単価_045">#REF!</definedName>
    <definedName name="複合単価_046">#REF!</definedName>
    <definedName name="複合単価_047">#REF!</definedName>
    <definedName name="複合単価_048">#REF!</definedName>
    <definedName name="複合単価_049">#REF!</definedName>
    <definedName name="複合単価_050">#REF!</definedName>
    <definedName name="複合単価_051">#REF!</definedName>
    <definedName name="複合単価_052">#REF!</definedName>
    <definedName name="複写範囲">#REF!</definedName>
    <definedName name="物価">#REF!</definedName>
    <definedName name="分電盤見積">#REF!</definedName>
    <definedName name="頁指定1">#REF!</definedName>
    <definedName name="頁指定2">#REF!</definedName>
    <definedName name="頁枚数">'[16]表紙'!#REF!</definedName>
    <definedName name="別表１０">#REF!</definedName>
    <definedName name="別表１１">#REF!</definedName>
    <definedName name="別表１３">#REF!</definedName>
    <definedName name="別表１４">#REF!</definedName>
    <definedName name="別表２">#REF!</definedName>
    <definedName name="別表３">#REF!</definedName>
    <definedName name="別表４">#REF!</definedName>
    <definedName name="別表８">#REF!</definedName>
    <definedName name="別表９">#REF!</definedName>
    <definedName name="変電設備計">#REF!</definedName>
    <definedName name="保温工">#REF!</definedName>
    <definedName name="歩掛け">#REF!</definedName>
    <definedName name="補給率">#REF!</definedName>
    <definedName name="法面工">#REF!</definedName>
    <definedName name="防災改修">#REF!</definedName>
    <definedName name="防災電気設備計">#REF!</definedName>
    <definedName name="防水工">#REF!</definedName>
    <definedName name="桝">#REF!</definedName>
    <definedName name="無影灯見積検討">#REF!</definedName>
    <definedName name="目次">#REF!</definedName>
    <definedName name="予定価格積算書">#REF!</definedName>
    <definedName name="溶接工">#REF!</definedName>
    <definedName name="理事_技師長">#REF!</definedName>
    <definedName name="列位置">#REF!</definedName>
    <definedName name="列幅">#REF!</definedName>
    <definedName name="労務原価">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<sst xmlns="http://schemas.openxmlformats.org/spreadsheetml/2006/main" count="1521" uniqueCount="764">
  <si>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</si>
  <si>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</si>
  <si>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</si>
  <si>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</si>
  <si>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</si>
  <si>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</si>
  <si>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</si>
  <si>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</si>
  <si>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</si>
  <si>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</si>
  <si>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第　　　号</t>
  </si>
  <si>
    <t>事業名</t>
  </si>
  <si>
    <t>施  工  場  所</t>
  </si>
  <si>
    <t>工事名</t>
  </si>
  <si>
    <t>工事費</t>
  </si>
  <si>
    <t>工 期</t>
  </si>
  <si>
    <t>工事の大要</t>
  </si>
  <si>
    <t>工事原価</t>
  </si>
  <si>
    <t>工事価格</t>
  </si>
  <si>
    <t>工事費</t>
  </si>
  <si>
    <t>建築工事</t>
  </si>
  <si>
    <t>工事実施設計書</t>
  </si>
  <si>
    <t>A</t>
  </si>
  <si>
    <t>電気設備工事</t>
  </si>
  <si>
    <t>機械設備工事</t>
  </si>
  <si>
    <t>B-1</t>
  </si>
  <si>
    <t>B-2</t>
  </si>
  <si>
    <t>E</t>
  </si>
  <si>
    <t>消費税相当額</t>
  </si>
  <si>
    <t>一般管理費</t>
  </si>
  <si>
    <t>直接工事費</t>
  </si>
  <si>
    <t>明　　細　　書</t>
  </si>
  <si>
    <t>一般工事</t>
  </si>
  <si>
    <t>鉄骨工事</t>
  </si>
  <si>
    <t>その他工事</t>
  </si>
  <si>
    <t>発生材処分費</t>
  </si>
  <si>
    <t>B-3</t>
  </si>
  <si>
    <t>共通仮設費（積上）</t>
  </si>
  <si>
    <t>共通仮設費（その他工事）</t>
  </si>
  <si>
    <t>共通仮設費（鉄骨工事）</t>
  </si>
  <si>
    <t>共通仮設費（一般工事）</t>
  </si>
  <si>
    <t>現場管理費（一般工事）</t>
  </si>
  <si>
    <t>C-2</t>
  </si>
  <si>
    <t>C-3</t>
  </si>
  <si>
    <t>現場管理費（鉄骨工事）</t>
  </si>
  <si>
    <t>現場管理費（その他工事）</t>
  </si>
  <si>
    <t>金属</t>
  </si>
  <si>
    <t>補助手摺</t>
  </si>
  <si>
    <t>代価1</t>
  </si>
  <si>
    <t>東屋基礎</t>
  </si>
  <si>
    <t>掘削</t>
  </si>
  <si>
    <t>コ126</t>
  </si>
  <si>
    <t>m3</t>
  </si>
  <si>
    <t>床付け</t>
  </si>
  <si>
    <t>m2</t>
  </si>
  <si>
    <t>土</t>
  </si>
  <si>
    <t>基礎</t>
  </si>
  <si>
    <t>砕石地業</t>
  </si>
  <si>
    <t xml:space="preserve"> t=100　C40</t>
  </si>
  <si>
    <t>捨てコン</t>
  </si>
  <si>
    <t xml:space="preserve"> t=50</t>
  </si>
  <si>
    <t>砕石</t>
  </si>
  <si>
    <t>墨出し</t>
  </si>
  <si>
    <t>型枠</t>
  </si>
  <si>
    <t>コンクリート</t>
  </si>
  <si>
    <t>　18-18-25</t>
  </si>
  <si>
    <t>上記打設手間</t>
  </si>
  <si>
    <t>埋め戻し</t>
  </si>
  <si>
    <t>合計</t>
  </si>
  <si>
    <t>改め計</t>
  </si>
  <si>
    <t>上位三桁有効</t>
  </si>
  <si>
    <t>四桁目四捨五入</t>
  </si>
  <si>
    <t>代価2</t>
  </si>
  <si>
    <t>テーブル基礎</t>
  </si>
  <si>
    <t>代価3</t>
  </si>
  <si>
    <t>ベンチ基礎</t>
  </si>
  <si>
    <t>代価4</t>
  </si>
  <si>
    <t>代価5</t>
  </si>
  <si>
    <t>代価6</t>
  </si>
  <si>
    <t>A</t>
  </si>
  <si>
    <t>A-1</t>
  </si>
  <si>
    <t>A-2</t>
  </si>
  <si>
    <t>A-3</t>
  </si>
  <si>
    <t>A-1-1</t>
  </si>
  <si>
    <t>A-1-2</t>
  </si>
  <si>
    <t>A-1-3</t>
  </si>
  <si>
    <t>A-1-3</t>
  </si>
  <si>
    <t>A-計</t>
  </si>
  <si>
    <t/>
  </si>
  <si>
    <t>B-2</t>
  </si>
  <si>
    <t>メ</t>
  </si>
  <si>
    <t>機○○</t>
  </si>
  <si>
    <t>配管工</t>
  </si>
  <si>
    <t>ポ94</t>
  </si>
  <si>
    <t>ポ81</t>
  </si>
  <si>
    <t>ポ102</t>
  </si>
  <si>
    <t>ポ92</t>
  </si>
  <si>
    <t>物99</t>
  </si>
  <si>
    <t>床付</t>
  </si>
  <si>
    <t>亀　山　市
都市整備課</t>
  </si>
  <si>
    <t>亀山市西丸町　地内</t>
  </si>
  <si>
    <t>m2</t>
  </si>
  <si>
    <t>m</t>
  </si>
  <si>
    <t>m3</t>
  </si>
  <si>
    <t>t</t>
  </si>
  <si>
    <t>FC=21N/mm2 ｽﾗﾝﾌﾟ15</t>
  </si>
  <si>
    <t>構造体強度補正</t>
  </si>
  <si>
    <t>か所</t>
  </si>
  <si>
    <t>本</t>
  </si>
  <si>
    <t xml:space="preserve">SUS304 HL t1.5 W=150 端部50立上げ </t>
  </si>
  <si>
    <t xml:space="preserve">FB-6×65 W1030×H2100 三方 </t>
  </si>
  <si>
    <t xml:space="preserve">W400×H1200 ﾌｪﾝｽ同材 ﾚﾊﾞｰﾊﾝﾄﾞﾙ錠付き </t>
  </si>
  <si>
    <t>枚</t>
  </si>
  <si>
    <t>遣り方</t>
  </si>
  <si>
    <t>墨出し</t>
  </si>
  <si>
    <t>養生</t>
  </si>
  <si>
    <t>整理清掃後片付け</t>
  </si>
  <si>
    <t>外部枠組足場</t>
  </si>
  <si>
    <t>脚立足場</t>
  </si>
  <si>
    <t>養生ｼｰﾄ</t>
  </si>
  <si>
    <t>根切</t>
  </si>
  <si>
    <t>床付け</t>
  </si>
  <si>
    <t>埋戻し</t>
  </si>
  <si>
    <t>盛土</t>
  </si>
  <si>
    <t>砂利地業</t>
  </si>
  <si>
    <t>打放型枠</t>
  </si>
  <si>
    <t>B種</t>
  </si>
  <si>
    <t>面台廻りｼｰﾘﾝｸﾞ</t>
  </si>
  <si>
    <t>建具周囲ｼｰﾘﾝｸﾞ</t>
  </si>
  <si>
    <t>外部</t>
  </si>
  <si>
    <t>1880×600</t>
  </si>
  <si>
    <t>M12 躯体定着L=250</t>
  </si>
  <si>
    <t>屋根下葺き材</t>
  </si>
  <si>
    <t>改質ｱｽﾌｧﾙﾄﾙｰﾌｨﾝｸﾞt1.0</t>
  </si>
  <si>
    <t>棟包み</t>
  </si>
  <si>
    <t>既製品</t>
  </si>
  <si>
    <t>軒先水切</t>
  </si>
  <si>
    <t>軒樋</t>
  </si>
  <si>
    <t>軒樋落し口</t>
  </si>
  <si>
    <t>竪樋</t>
  </si>
  <si>
    <t>配管ﾊﾞｯｸ面台</t>
  </si>
  <si>
    <t>AW1取付枠</t>
  </si>
  <si>
    <t>AD1取付枠</t>
  </si>
  <si>
    <t>床ｺﾝｸﾘｰﾄ直均し仕上</t>
  </si>
  <si>
    <t>腰天端ｺﾝｸﾘｰﾄ直均し仕上</t>
  </si>
  <si>
    <t>W=151.5</t>
  </si>
  <si>
    <t>天端ｺﾝｸﾘｰﾄ直均し仕上</t>
  </si>
  <si>
    <t>腰壁薄塗りﾓﾙﾀﾙ</t>
  </si>
  <si>
    <t>腰壁天端薄塗りﾓﾙﾀﾙ</t>
  </si>
  <si>
    <t>建具周囲ﾓﾙﾀﾙ充填</t>
  </si>
  <si>
    <t>強化ｶﾞﾗｽ</t>
  </si>
  <si>
    <t>t5 2.00m2以下</t>
  </si>
  <si>
    <t>ｶﾞﾗｽ留めｼｰﾘﾝｸﾞ</t>
  </si>
  <si>
    <t>ｶﾞﾗｽｸﾘｰﾆﾝｸﾞ</t>
  </si>
  <si>
    <t>ｶﾞﾗｽﾌｨﾙﾑ</t>
  </si>
  <si>
    <t>飛散防止 目隠し</t>
  </si>
  <si>
    <t>木部WP塗り</t>
  </si>
  <si>
    <t>素地ごしらえ共</t>
  </si>
  <si>
    <t>壁ｻｲﾃﾞｨﾝｸﾞ張り</t>
  </si>
  <si>
    <t>窯業系ｻｲﾃﾞｨﾝｸﾞt14 塗装品 横張(釘打工法)</t>
  </si>
  <si>
    <t>壁ｻｲﾃﾞｨﾝｸﾞｺｰﾅｰ役物</t>
  </si>
  <si>
    <t>窯業系ｻｲﾃﾞｨﾝｸﾞt14 塗装品</t>
  </si>
  <si>
    <t>ｻｲﾃﾞｨﾝｸﾞ下端腰水切</t>
  </si>
  <si>
    <t>ｻｲﾃﾞｨﾝｸﾞ上端GL見切縁</t>
  </si>
  <si>
    <t>壁防湿ｼｰﾄ</t>
  </si>
  <si>
    <t>標準品</t>
  </si>
  <si>
    <t>ﾋﾟｸﾄｻｲﾝ</t>
  </si>
  <si>
    <t>200×200 台座:SUSt3</t>
  </si>
  <si>
    <t>化粧鏡</t>
  </si>
  <si>
    <t>t5 350×800</t>
  </si>
  <si>
    <t>ﾌｨｯﾃｨﾝｸﾞﾎﾞｰﾄﾞ</t>
  </si>
  <si>
    <t>ﾍﾞﾋﾞｰﾁｪｱ</t>
  </si>
  <si>
    <t>おむつ替台</t>
  </si>
  <si>
    <t>紙巻き器</t>
  </si>
  <si>
    <t>小便器</t>
  </si>
  <si>
    <t>跳ね上げ</t>
  </si>
  <si>
    <t>L型</t>
  </si>
  <si>
    <t>木目調ﾌｪﾝｽ</t>
  </si>
  <si>
    <t>木目調ﾌｪﾝｽ扉</t>
  </si>
  <si>
    <t>土間ｺﾝｸﾘｰﾄ</t>
  </si>
  <si>
    <t>土間ｺﾝｸﾘｰﾄ目地切</t>
  </si>
  <si>
    <t>ｴﾗｽﾀｲﾄ t10×120</t>
  </si>
  <si>
    <t>ｱｽﾌｧﾙﾄ舗装</t>
  </si>
  <si>
    <t>注意喚起ﾌﾞﾛｯｸｼｰﾄ</t>
  </si>
  <si>
    <t>300角</t>
  </si>
  <si>
    <t>ｺﾝｸﾘｰﾄ縁石</t>
  </si>
  <si>
    <t>120×120</t>
  </si>
  <si>
    <t>路面標示</t>
  </si>
  <si>
    <t>車椅子ﾏｰｸ</t>
  </si>
  <si>
    <t>ｾﾞﾌﾞﾗﾏｰｸ 4500×1300</t>
  </si>
  <si>
    <t>実線 W=150</t>
  </si>
  <si>
    <t>車止めﾌﾞﾛｯｸ</t>
  </si>
  <si>
    <t>L=600 2個/か所</t>
  </si>
  <si>
    <t>ｼﾀﾞﾚｻﾞｸﾗ</t>
  </si>
  <si>
    <t>H2.5 C0.12</t>
  </si>
  <si>
    <t>ｱｼﾞｻｲ</t>
  </si>
  <si>
    <t>H0.3 2本立/株</t>
  </si>
  <si>
    <t>排水管</t>
  </si>
  <si>
    <t>VU75</t>
  </si>
  <si>
    <t>VU100</t>
  </si>
  <si>
    <t>ｱｽｺﾝt50+砕石t150</t>
  </si>
  <si>
    <t>植込み土撤去</t>
  </si>
  <si>
    <t>L形側溝撤去</t>
  </si>
  <si>
    <t>ｺﾝｸﾘｰﾄ基礎撤去</t>
  </si>
  <si>
    <t>300×300×H450</t>
  </si>
  <si>
    <t>ｺﾝｸﾘｰﾄ縁石撤去</t>
  </si>
  <si>
    <t>ｺﾝｸﾘｰﾄ会所撤去</t>
  </si>
  <si>
    <t>250×400 ｸﾞﾚｰﾁﾝｸﾞ蓋共</t>
  </si>
  <si>
    <t>排水管撤去</t>
  </si>
  <si>
    <t>土砂</t>
  </si>
  <si>
    <t>砕石</t>
  </si>
  <si>
    <t>路盤材</t>
  </si>
  <si>
    <t>ｱｽｺﾝ</t>
  </si>
  <si>
    <t>無筋ｺﾝ</t>
  </si>
  <si>
    <t>鉄筋ｺﾝ</t>
  </si>
  <si>
    <t>異形鉄筋</t>
  </si>
  <si>
    <t>鉄筋ｽｸﾗｯﾌﾟ控除</t>
  </si>
  <si>
    <t>鉄筋加工組立</t>
  </si>
  <si>
    <t>鉄筋運搬</t>
  </si>
  <si>
    <t>普通ｺﾝｸﾘｰﾄ</t>
  </si>
  <si>
    <t>FC=18N/mm2 ｽﾗﾝﾌﾟ15 捨てｺﾝ</t>
  </si>
  <si>
    <t>FC=18N/mm2 ｽﾗﾝﾌﾟ15 土間ｺﾝ</t>
  </si>
  <si>
    <t>ｺﾝｸﾘｰﾄ打設手間</t>
  </si>
  <si>
    <t>普通型枠</t>
  </si>
  <si>
    <t>基礎部</t>
  </si>
  <si>
    <t>上部躯体</t>
  </si>
  <si>
    <t>型枠運搬</t>
  </si>
  <si>
    <t>打放面補修</t>
  </si>
  <si>
    <t>(外部)</t>
  </si>
  <si>
    <t>(内部)</t>
  </si>
  <si>
    <t xml:space="preserve">FB-6×65 W600×H600 四方 </t>
  </si>
  <si>
    <t xml:space="preserve">H=1200 基礎ﾌﾞﾛｯｸ共 </t>
  </si>
  <si>
    <t>式</t>
  </si>
  <si>
    <t>ﾎﾟﾝﾌﾟ圧送</t>
  </si>
  <si>
    <t>鉄骨</t>
  </si>
  <si>
    <t>(外部)</t>
  </si>
  <si>
    <t>(外構)</t>
  </si>
  <si>
    <t>現寸型板共</t>
  </si>
  <si>
    <t>手すり先行方式 600枠</t>
  </si>
  <si>
    <t>つぼ布掘り</t>
  </si>
  <si>
    <t>発生土</t>
  </si>
  <si>
    <t>MS-2 10×10</t>
  </si>
  <si>
    <t>MS-2 10×10</t>
  </si>
  <si>
    <t>SR-1 10×10</t>
  </si>
  <si>
    <t>直均し仕上</t>
  </si>
  <si>
    <t>AW1 FIX窓</t>
  </si>
  <si>
    <t>W600×H600 枠見込70 仕上BB-2</t>
  </si>
  <si>
    <t>AD1 ﾊﾝｶﾞｰ戸(重量ﾀｲﾌﾟ)</t>
  </si>
  <si>
    <t>W1080×H2100 枠見込150 仕上BB-2</t>
  </si>
  <si>
    <t>TB1 ﾄｲﾚﾌﾞｰｽ</t>
  </si>
  <si>
    <t>W900×H1900×D1500 1ﾌﾞｰｽ</t>
  </si>
  <si>
    <t>TB2 ﾄｲﾚﾌﾞｰｽ</t>
  </si>
  <si>
    <t>W1837×H1900×D1500 2ﾌﾞｰｽ</t>
  </si>
  <si>
    <t>TB3 掃除具用収納ﾌﾞｰｽ</t>
  </si>
  <si>
    <t>W900×H1900×D730 1ﾌﾞｰｽ</t>
  </si>
  <si>
    <t>盛土</t>
  </si>
  <si>
    <t>搬入土</t>
  </si>
  <si>
    <t>低木植付</t>
  </si>
  <si>
    <t>樹高0.5m未満</t>
  </si>
  <si>
    <t>客土</t>
  </si>
  <si>
    <t>真砂土</t>
  </si>
  <si>
    <t>50L/m2</t>
  </si>
  <si>
    <t>土工機械運搬</t>
  </si>
  <si>
    <t>往復</t>
  </si>
  <si>
    <t>t</t>
  </si>
  <si>
    <t>t120 直均し仕上 溶接金網φ6-150×150 再生ｸﾗｯｼｬﾗﾝt60</t>
  </si>
  <si>
    <t>t120 洗い出し仕上 溶接金網φ6-150×150 再生ｸﾗｯｼｬﾗﾝt60</t>
  </si>
  <si>
    <t>A-2</t>
  </si>
  <si>
    <t>A-3</t>
  </si>
  <si>
    <t>既製家具等工事</t>
  </si>
  <si>
    <t>外構工事</t>
  </si>
  <si>
    <t>舗装工事</t>
  </si>
  <si>
    <t>解体工事</t>
  </si>
  <si>
    <t>共通仮設費積上分</t>
  </si>
  <si>
    <t xml:space="preserve">ｶﾞｰﾄﾞﾌｪﾝｽ  </t>
  </si>
  <si>
    <t xml:space="preserve">H=1800 上部ｼｰﾄ張り </t>
  </si>
  <si>
    <t xml:space="preserve">既設ﾃﾆｽｺｰﾄﾈｯﾄにｼｰﾄ張り  </t>
  </si>
  <si>
    <t xml:space="preserve">H=1800  </t>
  </si>
  <si>
    <t xml:space="preserve">W6000×H1800  </t>
  </si>
  <si>
    <t xml:space="preserve">  </t>
  </si>
  <si>
    <t xml:space="preserve">ｶﾗｰｺｰﾝ+ﾊﾞｰ  </t>
  </si>
  <si>
    <t>一般工事</t>
  </si>
  <si>
    <t>特殊作業員</t>
  </si>
  <si>
    <t>普通作業員</t>
  </si>
  <si>
    <t>軽作業員</t>
  </si>
  <si>
    <t>造園工</t>
  </si>
  <si>
    <t>法面工</t>
  </si>
  <si>
    <t>とび工</t>
  </si>
  <si>
    <t>石工</t>
  </si>
  <si>
    <t>ブロック工</t>
  </si>
  <si>
    <t>電工</t>
  </si>
  <si>
    <t>鉄筋工</t>
  </si>
  <si>
    <t>鉄骨工</t>
  </si>
  <si>
    <t>塗装工</t>
  </si>
  <si>
    <t>溶接工</t>
  </si>
  <si>
    <t>運転手（特殊）</t>
  </si>
  <si>
    <t>運転手（一般）</t>
  </si>
  <si>
    <t>潜かん工</t>
  </si>
  <si>
    <t>潜かん世話役</t>
  </si>
  <si>
    <t>さく岩工</t>
  </si>
  <si>
    <t>トンネル特殊工</t>
  </si>
  <si>
    <t>トンネル作業員</t>
  </si>
  <si>
    <t>トンネル世話役</t>
  </si>
  <si>
    <t>橋りょう特殊工</t>
  </si>
  <si>
    <t>A-1-計</t>
  </si>
  <si>
    <t>橋りょう塗装工</t>
  </si>
  <si>
    <t>橋りょう世話役</t>
  </si>
  <si>
    <t>土木一般世話役</t>
  </si>
  <si>
    <t>高級船員</t>
  </si>
  <si>
    <t>建築工事</t>
  </si>
  <si>
    <t>普通船員</t>
  </si>
  <si>
    <t>潜水士</t>
  </si>
  <si>
    <t>潜水連絡員</t>
  </si>
  <si>
    <t>潜水送気員</t>
  </si>
  <si>
    <t>山林砂防工</t>
  </si>
  <si>
    <t>軌道工</t>
  </si>
  <si>
    <t>型枠工</t>
  </si>
  <si>
    <t>大工</t>
  </si>
  <si>
    <t>左官</t>
  </si>
  <si>
    <t>はつり工</t>
  </si>
  <si>
    <t>防水工</t>
  </si>
  <si>
    <t>板金工</t>
  </si>
  <si>
    <t>サッシ工</t>
  </si>
  <si>
    <t>内装工</t>
  </si>
  <si>
    <t>ガラス工</t>
  </si>
  <si>
    <t>建具工</t>
  </si>
  <si>
    <t>ダクト工</t>
  </si>
  <si>
    <t>保温工</t>
  </si>
  <si>
    <t>設備機械工</t>
  </si>
  <si>
    <t>交通誘導警備員A</t>
  </si>
  <si>
    <t>交通誘導警備員B</t>
  </si>
  <si>
    <t>A-1-1-計</t>
  </si>
  <si>
    <t>電気設備工事</t>
  </si>
  <si>
    <t>A-1-2-計</t>
  </si>
  <si>
    <t>機械設備工事</t>
  </si>
  <si>
    <t>A-1-3-計</t>
  </si>
  <si>
    <t>A-2-計</t>
  </si>
  <si>
    <t>A-3-計</t>
  </si>
  <si>
    <t>B-2-計</t>
  </si>
  <si>
    <t>D</t>
  </si>
  <si>
    <t>D-計</t>
  </si>
  <si>
    <t>組</t>
  </si>
  <si>
    <t>式</t>
  </si>
  <si>
    <t>ﾊﾞｰｸ堆肥</t>
  </si>
  <si>
    <t>H形鋼</t>
  </si>
  <si>
    <t>SS400 H-125×125×6.5×9</t>
  </si>
  <si>
    <t>鋼板</t>
  </si>
  <si>
    <t>SS400 PL-4.5</t>
  </si>
  <si>
    <t>SS400 PL-6</t>
  </si>
  <si>
    <t>SS400 PL-9</t>
  </si>
  <si>
    <t>鉄骨ｽｸﾗｯﾌﾟ控除</t>
  </si>
  <si>
    <t>工場加工組立</t>
  </si>
  <si>
    <t>工場さび止め塗装</t>
  </si>
  <si>
    <t>鉄骨運搬</t>
  </si>
  <si>
    <t>現場さび止め塗装</t>
  </si>
  <si>
    <t>数   量</t>
  </si>
  <si>
    <t>採用単価</t>
  </si>
  <si>
    <t>見積ｸﾞﾙｰﾌﾟ名称</t>
  </si>
  <si>
    <t>掛率</t>
  </si>
  <si>
    <t>合             計</t>
  </si>
  <si>
    <t>汚垂石ﾀｲﾙ</t>
  </si>
  <si>
    <t>㈱ﾀｶｼｮｰ</t>
  </si>
  <si>
    <t>四国化成建材㈱</t>
  </si>
  <si>
    <t>積水樹脂㈱</t>
  </si>
  <si>
    <t>基礎工事含まず</t>
  </si>
  <si>
    <t>(工場加工･現場搬入まで･取付は木工事)</t>
  </si>
  <si>
    <t>A-1-1-計</t>
  </si>
  <si>
    <t>(主構造)</t>
  </si>
  <si>
    <t>75A用</t>
  </si>
  <si>
    <t>ｶﾗｰVP75A 支持金物共</t>
  </si>
  <si>
    <t>一般製材費</t>
  </si>
  <si>
    <t>CLT製造原版材料費</t>
  </si>
  <si>
    <t>CLT成形加工費</t>
  </si>
  <si>
    <t>CLT仕口加工費</t>
  </si>
  <si>
    <t>接合金物費</t>
  </si>
  <si>
    <t>輸送費</t>
  </si>
  <si>
    <t>製造管理費</t>
  </si>
  <si>
    <t>土台ｱﾝｶｰﾎﾞﾙﾄ埋込手間</t>
  </si>
  <si>
    <t>建方費</t>
  </si>
  <si>
    <t>L型 ﾊﾞﾘｱﾌﾘｰﾄｲﾚ</t>
  </si>
  <si>
    <t>ﾌｯｸ</t>
  </si>
  <si>
    <t>背もたれ</t>
  </si>
  <si>
    <t>手洗いｶｳﾝﾀｰ</t>
  </si>
  <si>
    <t>L=900 1穴</t>
  </si>
  <si>
    <t>か所</t>
  </si>
  <si>
    <t>ｽｸﾗｯﾌﾟ</t>
  </si>
  <si>
    <t>ｽﾁｰﾙ</t>
  </si>
  <si>
    <t>(下地材･造作材 材料費)</t>
  </si>
  <si>
    <t xml:space="preserve">母屋  </t>
  </si>
  <si>
    <t xml:space="preserve">45×135  </t>
  </si>
  <si>
    <t xml:space="preserve">ｻｲﾃﾞｨﾝｸﾞ下地縦胴縁  </t>
  </si>
  <si>
    <t>15×45</t>
  </si>
  <si>
    <t xml:space="preserve">杉板張り  </t>
  </si>
  <si>
    <t xml:space="preserve">15×200  </t>
  </si>
  <si>
    <t xml:space="preserve">目隠し壁頭ﾂﾅｷﾞ  </t>
  </si>
  <si>
    <t xml:space="preserve">105×105  </t>
  </si>
  <si>
    <t xml:space="preserve">目隠し壁柱  </t>
  </si>
  <si>
    <t xml:space="preserve">目隠し壁胴縁  </t>
  </si>
  <si>
    <t xml:space="preserve">105×45  </t>
  </si>
  <si>
    <t xml:space="preserve">ﾍﾞﾝﾁ(男子ﾄｲﾚ廻り)  </t>
  </si>
  <si>
    <t xml:space="preserve">間柱  </t>
  </si>
  <si>
    <t xml:space="preserve">45×105  </t>
  </si>
  <si>
    <t xml:space="preserve">間柱受材  </t>
  </si>
  <si>
    <t xml:space="preserve">建具受材  </t>
  </si>
  <si>
    <t xml:space="preserve">配管ﾊﾞｯｸ下地  </t>
  </si>
  <si>
    <t>45×45</t>
  </si>
  <si>
    <t xml:space="preserve">配管ﾊﾞｯｸ面台下地  </t>
  </si>
  <si>
    <t>150×30</t>
  </si>
  <si>
    <t xml:space="preserve">分電盤取付用ﾌｶｼ壁下地  </t>
  </si>
  <si>
    <t xml:space="preserve">壁ﾗﾜﾝﾍﾞﾆﾔ張り  </t>
  </si>
  <si>
    <t xml:space="preserve">t5.5  </t>
  </si>
  <si>
    <t>杉板(小節)24×150</t>
  </si>
  <si>
    <t>杉板(小節)24×100</t>
  </si>
  <si>
    <t>根太105×60</t>
  </si>
  <si>
    <t>&lt;外部&gt;</t>
  </si>
  <si>
    <t>&lt;内部&gt;</t>
  </si>
  <si>
    <t>(材工共)</t>
  </si>
  <si>
    <t>塗装GL高耐食めっき鋼板t0.35</t>
  </si>
  <si>
    <t>ｹﾗﾊﾞ水切</t>
  </si>
  <si>
    <t>鉄芯入り硬質塩化ﾋﾞﾆﾙ樹脂 落葉除けﾈｯﾄ共</t>
  </si>
  <si>
    <t>窯業系 14×240</t>
  </si>
  <si>
    <t>鼻隠し</t>
  </si>
  <si>
    <t>W=150</t>
  </si>
  <si>
    <t>t5 W=150</t>
  </si>
  <si>
    <t>塗床下</t>
  </si>
  <si>
    <t>木部SOP塗り</t>
  </si>
  <si>
    <t>会所</t>
  </si>
  <si>
    <t>注入目地材t6</t>
  </si>
  <si>
    <t>砂利敷き</t>
  </si>
  <si>
    <t>t60</t>
  </si>
  <si>
    <t>H1.0 W0.2</t>
  </si>
  <si>
    <t>本</t>
  </si>
  <si>
    <t>樹高1.0~2.0m未満</t>
  </si>
  <si>
    <t xml:space="preserve">塩ﾋﾞ小口径枡 φ150 H=300 接続管φ100･φ100 塩ﾋﾞ蓋(T-2) </t>
  </si>
  <si>
    <t>工場溶接長 15.94m/t(隅肉6㎜換算)</t>
  </si>
  <si>
    <t>本体工事から流用</t>
  </si>
  <si>
    <t>段差解消ｽﾛｰﾌﾟ</t>
  </si>
  <si>
    <t>とりこわし発生材運搬</t>
  </si>
  <si>
    <t>とりこわし発生材処分</t>
  </si>
  <si>
    <t>亀山公園庭球場便所新築工事</t>
  </si>
  <si>
    <t>(下地材･造作材 大工手間)</t>
  </si>
  <si>
    <t>木工大工手間</t>
  </si>
  <si>
    <t xml:space="preserve">105×45  </t>
  </si>
  <si>
    <t xml:space="preserve">野地板  </t>
  </si>
  <si>
    <t>式</t>
  </si>
  <si>
    <t>ｍ</t>
  </si>
  <si>
    <t>A-3-1</t>
  </si>
  <si>
    <t>A-3-2</t>
  </si>
  <si>
    <t>A-3-3</t>
  </si>
  <si>
    <t>共通仮設費（積上）</t>
  </si>
  <si>
    <t>電灯幹線設備工事</t>
  </si>
  <si>
    <t>式</t>
  </si>
  <si>
    <t>電灯幹線設備工事</t>
  </si>
  <si>
    <t>電線管</t>
  </si>
  <si>
    <t>E-31　露出</t>
  </si>
  <si>
    <t>ｍ</t>
  </si>
  <si>
    <t>電線管</t>
  </si>
  <si>
    <t>VE-16　土中</t>
  </si>
  <si>
    <t>ｍ</t>
  </si>
  <si>
    <t>ケーブル</t>
  </si>
  <si>
    <t>EM-CE8ﾟ-3C　管内</t>
  </si>
  <si>
    <t>電線</t>
  </si>
  <si>
    <t>EM-IE5.5ﾟ　管内</t>
  </si>
  <si>
    <t>接地極</t>
  </si>
  <si>
    <t>14φ×1500</t>
  </si>
  <si>
    <t>接地極埋設票</t>
  </si>
  <si>
    <t>黄銅性</t>
  </si>
  <si>
    <t>ＷＨ盤</t>
  </si>
  <si>
    <t>面</t>
  </si>
  <si>
    <t>土工事</t>
  </si>
  <si>
    <t>PF-16　隠蔽</t>
  </si>
  <si>
    <t>PF-22　隠蔽</t>
  </si>
  <si>
    <t>FEP-30　土中</t>
  </si>
  <si>
    <t>アウトレットボックス</t>
  </si>
  <si>
    <t>四角中浅</t>
  </si>
  <si>
    <t>EM-EEF1.6-2C　PF管内</t>
  </si>
  <si>
    <t>EM-EEF1.6-3C　PF管内</t>
  </si>
  <si>
    <t>EM-EEF2.0-3C　PF管内</t>
  </si>
  <si>
    <t>電線</t>
  </si>
  <si>
    <t>DV-2C　架空（材料費）</t>
  </si>
  <si>
    <t>DV電線労務費</t>
  </si>
  <si>
    <t>DV-2C　架空</t>
  </si>
  <si>
    <t>径間</t>
  </si>
  <si>
    <t>埋込形コンセント</t>
  </si>
  <si>
    <t>2P15A×2　接地端子付</t>
  </si>
  <si>
    <t>自動点滅器</t>
  </si>
  <si>
    <t>100V3A</t>
  </si>
  <si>
    <t>熱線ｾﾝｻ自動ｽｲｯﾁ</t>
  </si>
  <si>
    <t>親機</t>
  </si>
  <si>
    <t>熱線ｾﾝｻ自動ｽｲｯﾁ</t>
  </si>
  <si>
    <t>子機</t>
  </si>
  <si>
    <t>操作スイッチ</t>
  </si>
  <si>
    <t>コール親機</t>
  </si>
  <si>
    <t>トイレ呼出押しボタン</t>
  </si>
  <si>
    <t>照明器具</t>
  </si>
  <si>
    <t>Ａ１</t>
  </si>
  <si>
    <t>台</t>
  </si>
  <si>
    <t>照明器具</t>
  </si>
  <si>
    <t>Ｂ１</t>
  </si>
  <si>
    <t>台</t>
  </si>
  <si>
    <t>分電盤　１Ｌ－１</t>
  </si>
  <si>
    <t>主幹ELCB40A　分岐20A×12</t>
  </si>
  <si>
    <t>撤去工事</t>
  </si>
  <si>
    <t>撤去工事</t>
  </si>
  <si>
    <t>A-1-2</t>
  </si>
  <si>
    <t>屋内給排水設備工事</t>
  </si>
  <si>
    <t>撤去工事</t>
  </si>
  <si>
    <t>FV-1　壁付換気扇</t>
  </si>
  <si>
    <t>格子タイプ、羽根径20cm</t>
  </si>
  <si>
    <t>台</t>
  </si>
  <si>
    <t>同上据付費</t>
  </si>
  <si>
    <t>給水設備</t>
  </si>
  <si>
    <t>排水通気設備</t>
  </si>
  <si>
    <t>給水設備</t>
  </si>
  <si>
    <t>水道用ポリエチレン管</t>
  </si>
  <si>
    <t>地中埋設、20A</t>
  </si>
  <si>
    <t>地中埋設、25A</t>
  </si>
  <si>
    <t>仕切弁</t>
  </si>
  <si>
    <t>JIS 10K、25A、コア管端付</t>
  </si>
  <si>
    <t>個</t>
  </si>
  <si>
    <t>弁枡</t>
  </si>
  <si>
    <t>B5-1</t>
  </si>
  <si>
    <t>埋設表示テープ</t>
  </si>
  <si>
    <t>既設配管切断接続費</t>
  </si>
  <si>
    <t>プラグ止め費</t>
  </si>
  <si>
    <t>土工事</t>
  </si>
  <si>
    <t>排水通気設備</t>
  </si>
  <si>
    <t>硬質ポリ塩化ビニル管（VP）</t>
  </si>
  <si>
    <t>地中配管、100A</t>
  </si>
  <si>
    <t>樹脂製小口径桝</t>
  </si>
  <si>
    <t>90L-100A-200φ、GL-400、塩ビ製蓋</t>
  </si>
  <si>
    <t>組</t>
  </si>
  <si>
    <t>90Y-100A-200φ、GL-415、塩ビ製蓋</t>
  </si>
  <si>
    <t>90Y-100A-200φ、GL-450、塩ビ製蓋</t>
  </si>
  <si>
    <t>90Y-100A-200φ、GL-460、塩ビ製蓋</t>
  </si>
  <si>
    <t>90Y-100A-200φ、GL-465、塩ビ製蓋</t>
  </si>
  <si>
    <t>90L-100A-200φ、GL-500、塩ビ製蓋</t>
  </si>
  <si>
    <t>90Y-100A-200φ、GL-595、塩ビ製蓋</t>
  </si>
  <si>
    <t>45L-100A-200φ、GL-685、鋳鉄製防護蓋</t>
  </si>
  <si>
    <t>ST-100A-200φ、GL-775、鋳鉄製防護蓋</t>
  </si>
  <si>
    <t>90L-100A-200φ、GL-865、鋳鉄製防護蓋</t>
  </si>
  <si>
    <t>90L-100A-200φ、GL-520、塩ビ製蓋</t>
  </si>
  <si>
    <t>90Y-100A-200φ、GL-530、塩ビ製蓋</t>
  </si>
  <si>
    <t>鋳鉄製防護蓋</t>
  </si>
  <si>
    <t>T25</t>
  </si>
  <si>
    <t>アスファルト舗装カッター入れ</t>
  </si>
  <si>
    <t>屋内給排水設備工事</t>
  </si>
  <si>
    <t>衛生器具設備</t>
  </si>
  <si>
    <t>衛生器具設備</t>
  </si>
  <si>
    <t>洋風大便器</t>
  </si>
  <si>
    <t>CFS498BC、TCF5830AUYS、他付属品共</t>
  </si>
  <si>
    <t>CFS498BC、TCF5840AUPN、他付属品共</t>
  </si>
  <si>
    <t>壁掛型自動洗浄小便器</t>
  </si>
  <si>
    <t>UFS900WR</t>
  </si>
  <si>
    <t>コンパクトオストメイトパック</t>
  </si>
  <si>
    <t>UAS81LSB1N</t>
  </si>
  <si>
    <t>洗面器</t>
  </si>
  <si>
    <t>L530、TLC11AR</t>
  </si>
  <si>
    <t>L270C、TLE28SS1W</t>
  </si>
  <si>
    <t>衛生器具取付費</t>
  </si>
  <si>
    <t>硬質塩化ビニルライニング鋼管</t>
  </si>
  <si>
    <t>SGP-VB、機械室・便所、20A</t>
  </si>
  <si>
    <t>SGP-VB、機械室・便所、25A</t>
  </si>
  <si>
    <t>SGP-VD、機械室・便所、20A</t>
  </si>
  <si>
    <t>SGP-VD、機械室・便所、25A</t>
  </si>
  <si>
    <t>横水栓</t>
  </si>
  <si>
    <t>T28AKUH13</t>
  </si>
  <si>
    <t>保温工事</t>
  </si>
  <si>
    <t>硬質ポリ塩化ビニル管</t>
  </si>
  <si>
    <t>VP、機械室・便所、40A</t>
  </si>
  <si>
    <t>VP、機械室・便所、50A</t>
  </si>
  <si>
    <t>VP、機械室・便所、65A</t>
  </si>
  <si>
    <t>VP、機械室・便所、75A</t>
  </si>
  <si>
    <t>VP、機械室・便所、100A</t>
  </si>
  <si>
    <t>通気管、硬質ポリ塩化ビニル管</t>
  </si>
  <si>
    <t>床上掃除口</t>
  </si>
  <si>
    <t>COA65</t>
  </si>
  <si>
    <t>COA80</t>
  </si>
  <si>
    <t>COA100</t>
  </si>
  <si>
    <t>床排水金物</t>
  </si>
  <si>
    <t>T5A50</t>
  </si>
  <si>
    <t>通気金物</t>
  </si>
  <si>
    <t>埋込型、65A</t>
  </si>
  <si>
    <t>発生材処理</t>
  </si>
  <si>
    <t>電灯コンセント設備工事</t>
  </si>
  <si>
    <t>A-3-1-計</t>
  </si>
  <si>
    <t>塗床</t>
  </si>
  <si>
    <t>エポキシ樹脂　厚膜2.0mm防滑仕様</t>
  </si>
  <si>
    <t>支柱</t>
  </si>
  <si>
    <t>二脚鳥居　添木なし</t>
  </si>
  <si>
    <t>本</t>
  </si>
  <si>
    <t>A-1-1-1</t>
  </si>
  <si>
    <t>A-1-1-2</t>
  </si>
  <si>
    <t>A-1-1-3</t>
  </si>
  <si>
    <t>A-1-1-4</t>
  </si>
  <si>
    <t>A-1-1-5</t>
  </si>
  <si>
    <t>A-1-1-6</t>
  </si>
  <si>
    <t>A-1-1-7</t>
  </si>
  <si>
    <t>A-1-1-8</t>
  </si>
  <si>
    <t>A-1-1-9</t>
  </si>
  <si>
    <t>A-1-1-10</t>
  </si>
  <si>
    <t>A-1-1-11</t>
  </si>
  <si>
    <t>A-1-1-12</t>
  </si>
  <si>
    <t>A-1-1-13</t>
  </si>
  <si>
    <t>A-1-1-14</t>
  </si>
  <si>
    <t>A-1-1-15</t>
  </si>
  <si>
    <t>A-1-1-16</t>
  </si>
  <si>
    <t>A-1-1-17</t>
  </si>
  <si>
    <t>直接仮設工事</t>
  </si>
  <si>
    <t>地業工事</t>
  </si>
  <si>
    <t>鉄筋工事</t>
  </si>
  <si>
    <t>ｺﾝｸﾘｰﾄ工事</t>
  </si>
  <si>
    <t>型枠工事</t>
  </si>
  <si>
    <t>防水工事</t>
  </si>
  <si>
    <t>ﾀｲﾙ工事</t>
  </si>
  <si>
    <t>屋根及びとい工事</t>
  </si>
  <si>
    <t>金属工事</t>
  </si>
  <si>
    <t>左官工事</t>
  </si>
  <si>
    <t>建具工事</t>
  </si>
  <si>
    <t>塗装工事</t>
  </si>
  <si>
    <t>内外装工事</t>
  </si>
  <si>
    <t>ﾕﾆｯﾄ及びその他工事</t>
  </si>
  <si>
    <t>排水工事</t>
  </si>
  <si>
    <t>A-1-1-1-計</t>
  </si>
  <si>
    <t>直接仮設工事</t>
  </si>
  <si>
    <t>金属工事</t>
  </si>
  <si>
    <t>左官工事</t>
  </si>
  <si>
    <t>建具工事</t>
  </si>
  <si>
    <t>塗装工事</t>
  </si>
  <si>
    <t>内外装工事</t>
  </si>
  <si>
    <t>A-1-1-2-計</t>
  </si>
  <si>
    <t>A-1-1-3-計</t>
  </si>
  <si>
    <t>A-1-1-4-計</t>
  </si>
  <si>
    <t>A-1-1-5-計</t>
  </si>
  <si>
    <t>A-1-1-6-計</t>
  </si>
  <si>
    <t>A-1-1-7-計</t>
  </si>
  <si>
    <t>A-1-1-8-計</t>
  </si>
  <si>
    <t>A-1-1-9-計</t>
  </si>
  <si>
    <t>A-1-1-10-計</t>
  </si>
  <si>
    <t>A-1-1-11-計</t>
  </si>
  <si>
    <t>A-1-1-12-計</t>
  </si>
  <si>
    <t>A-1-1-13-計</t>
  </si>
  <si>
    <t>A-1-1-14-計</t>
  </si>
  <si>
    <t>A-1-1-15-計</t>
  </si>
  <si>
    <t>A-1-1-16-計</t>
  </si>
  <si>
    <t>A-1-1-17-計</t>
  </si>
  <si>
    <t>A-1-2-1</t>
  </si>
  <si>
    <t>A-1-2-1</t>
  </si>
  <si>
    <t>A-1-3-1</t>
  </si>
  <si>
    <t>A-1-2-2</t>
  </si>
  <si>
    <t>A-1-2-2</t>
  </si>
  <si>
    <t>A-1-2-3</t>
  </si>
  <si>
    <t>A-1-2-3</t>
  </si>
  <si>
    <t>A-1-2-4</t>
  </si>
  <si>
    <t>電灯幹線設備工事（撤去）</t>
  </si>
  <si>
    <t>A-1-3-2</t>
  </si>
  <si>
    <t>A-1-3-3</t>
  </si>
  <si>
    <t>空調設備工事（換気設備）</t>
  </si>
  <si>
    <t>A-1-3-1-計</t>
  </si>
  <si>
    <t>A-1-3-2-計</t>
  </si>
  <si>
    <t>A-1-3-2-1</t>
  </si>
  <si>
    <t>A-1-3-2-2</t>
  </si>
  <si>
    <t>A-1-3-2-2</t>
  </si>
  <si>
    <t>A-1-3-2-3</t>
  </si>
  <si>
    <t>A-1-3-2-3</t>
  </si>
  <si>
    <t>A-1-3-2-1-計</t>
  </si>
  <si>
    <t>A-1-3-2-2-計</t>
  </si>
  <si>
    <t>A-1-3-2-3-計</t>
  </si>
  <si>
    <t>A-1-3-3-1</t>
  </si>
  <si>
    <t>A-1-3-3-2</t>
  </si>
  <si>
    <t>A-1-3-3-3</t>
  </si>
  <si>
    <t>A-1-3-3-計</t>
  </si>
  <si>
    <t>A-1-3-3-1</t>
  </si>
  <si>
    <t>A-1-3-3-1-計</t>
  </si>
  <si>
    <t>A-1-3-3-2</t>
  </si>
  <si>
    <t>A-1-3-3-2-計</t>
  </si>
  <si>
    <t>A-1-3-3-3</t>
  </si>
  <si>
    <t>A-1-3-3-3-計</t>
  </si>
  <si>
    <t>A-3-2-1-計</t>
  </si>
  <si>
    <t>(運搬)</t>
  </si>
  <si>
    <t>(処分)</t>
  </si>
  <si>
    <t>廃ﾌﾟﾗｽﾁｯｸ</t>
  </si>
  <si>
    <t>廃ﾌﾟﾗｽﾁｯｸ</t>
  </si>
  <si>
    <t xml:space="preserve">柱脚箱金物  </t>
  </si>
  <si>
    <t>個</t>
  </si>
  <si>
    <t>SUS製</t>
  </si>
  <si>
    <t>≒2600+4000×465 あと施工ｱﾝｶｰ･飼いﾓﾙﾀﾙ共</t>
  </si>
  <si>
    <t>≒2500×465 あと施工ｱﾝｶｰ･飼いﾓﾙﾀﾙ共</t>
  </si>
  <si>
    <t>加工費(一般製材)</t>
  </si>
  <si>
    <t>鎖樋</t>
  </si>
  <si>
    <t xml:space="preserve">ｶﾗｰｶﾞﾙﾊﾞﾘｳﾑ鋼板製t0.35L=3155 SUS杭共 </t>
  </si>
  <si>
    <t>建具周囲ｼｰﾘﾝｸﾞ</t>
  </si>
  <si>
    <t>土工事</t>
  </si>
  <si>
    <t>電灯コンセント設備工事（撤去）</t>
  </si>
  <si>
    <t xml:space="preserve">構造用合板t12  </t>
  </si>
  <si>
    <t>B-2</t>
  </si>
  <si>
    <t>B-2-計</t>
  </si>
  <si>
    <t xml:space="preserve">ﾍﾞﾝﾁ(多機能ﾄｲﾚ廻り)  </t>
  </si>
  <si>
    <t>ｍ2</t>
  </si>
  <si>
    <t>ｍ3</t>
  </si>
  <si>
    <t>ｍ</t>
  </si>
  <si>
    <t>ｍ3</t>
  </si>
  <si>
    <t>ｍ2</t>
  </si>
  <si>
    <t>ｍ2</t>
  </si>
  <si>
    <t>ｍ</t>
  </si>
  <si>
    <t>電灯幹線設備工事（撤去）</t>
  </si>
  <si>
    <t>電灯コンセント設備工事（撤去）</t>
  </si>
  <si>
    <t>掃除流し</t>
  </si>
  <si>
    <t>令和6年1月31日限り</t>
  </si>
  <si>
    <t>令和5年度</t>
  </si>
  <si>
    <t>B-4</t>
  </si>
  <si>
    <t>C-1</t>
  </si>
  <si>
    <t>D</t>
  </si>
  <si>
    <t>D-計</t>
  </si>
  <si>
    <t>その他工事</t>
  </si>
  <si>
    <t>A-3-1-計</t>
  </si>
  <si>
    <t>A-3-2</t>
  </si>
  <si>
    <t>A-3-3</t>
  </si>
  <si>
    <t>A-3-3-計</t>
  </si>
  <si>
    <t>給水設備</t>
  </si>
  <si>
    <t>土工事</t>
  </si>
  <si>
    <t>木工事</t>
  </si>
  <si>
    <t>電気設備工事</t>
  </si>
  <si>
    <t>電灯コンセント設備工事</t>
  </si>
  <si>
    <t>屋外給排水設備工事</t>
  </si>
  <si>
    <t>屋外給排水設備工事</t>
  </si>
  <si>
    <t>舗装工事</t>
  </si>
  <si>
    <t>植栽工事</t>
  </si>
  <si>
    <t>舗装工事</t>
  </si>
  <si>
    <t>ｱｽﾌｧﾙﾄ舗装ｶｯﾀｰ切り</t>
  </si>
  <si>
    <t>ｱｽﾌｧﾙﾄ舗装撤去</t>
  </si>
  <si>
    <t>ｲﾇﾏｷ</t>
  </si>
  <si>
    <t xml:space="preserve">交通誘導員  </t>
  </si>
  <si>
    <t>キャスターゲート</t>
  </si>
  <si>
    <t>鉄骨工事</t>
  </si>
  <si>
    <t>SK22A</t>
  </si>
  <si>
    <t>内部床ﾓﾙﾀﾙ塗り</t>
  </si>
  <si>
    <t>基礎下 再生クラッシャラン</t>
  </si>
  <si>
    <t>土間ｺﾝ下 再生クラッシャラン</t>
  </si>
  <si>
    <t>SD295 D10</t>
  </si>
  <si>
    <t>SD295 D13</t>
  </si>
  <si>
    <t>t5　内部・外部</t>
  </si>
  <si>
    <t>平形屋根用スレート</t>
  </si>
  <si>
    <t>彩色無石綿ｾﾒﾝﾄ板t5.2</t>
  </si>
  <si>
    <t>破風板　</t>
  </si>
  <si>
    <t>繊維混入セメントケイカル押出成形板 14×240</t>
  </si>
  <si>
    <t>ｍ2</t>
  </si>
  <si>
    <t>ｍ2</t>
  </si>
  <si>
    <t>ｍ3</t>
  </si>
  <si>
    <t>ｍ2</t>
  </si>
  <si>
    <t>ｍ3</t>
  </si>
  <si>
    <t>ｍ</t>
  </si>
  <si>
    <t>ｍ3</t>
  </si>
  <si>
    <t>公園整備事業</t>
  </si>
  <si>
    <t xml:space="preserve">
亀山公園庭球場前に公衆便所を新築する工事
　・建築工事
　　　　木造　平屋建　延床面積66.41ｍ2
　・電気設備工事
　　　　電灯幹線設備工事、電灯コンセント設備工事
　・機械設備工事
　　　　屋外給排水工事、屋内給排水設備工事ほか
　・その他工事
　　　　外構工事ほか</t>
  </si>
  <si>
    <t>解体工事</t>
  </si>
  <si>
    <t>解体工事</t>
  </si>
  <si>
    <t>内　　訳　　書</t>
  </si>
  <si>
    <t>設計　令和5年4月</t>
  </si>
  <si>
    <t xml:space="preserve">密粒度ｱｽｺﾝt50 砕石150 </t>
  </si>
  <si>
    <t xml:space="preserve">ﾍﾞﾝﾁ(多機能ﾄｲﾚ廻り)  </t>
  </si>
  <si>
    <t xml:space="preserve">ﾍﾞﾝﾁ(多機能ﾄｲﾚ廻り)  </t>
  </si>
  <si>
    <t xml:space="preserve">ﾍﾞﾝﾁ(多機能ﾄｲﾚ廻り)  </t>
  </si>
  <si>
    <t>A-2-計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</si>
</sst>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&quot;¥&quot;#,##0;&quot;¥&quot;&quot;¥&quot;\!\-#,##0"/>
    <numFmt numFmtId="183" formatCode="#\ &quot;年度&quot;"/>
    <numFmt numFmtId="184" formatCode="0.00_ "/>
    <numFmt numFmtId="185" formatCode="0.0000_ "/>
    <numFmt numFmtId="186" formatCode="#,##0;\-#,##0;&quot;-&quot;"/>
    <numFmt numFmtId="187" formatCode="&quot;$&quot;#,##0_);[Red]\(&quot;$&quot;#,##0\)"/>
    <numFmt numFmtId="188" formatCode="&quot;$&quot;#,##0.00_);[Red]\(&quot;$&quot;#,##0.00\)"/>
    <numFmt numFmtId="189" formatCode="0.0_ "/>
    <numFmt numFmtId="190" formatCode="#,##0.00;&quot;△ &quot;#,##0.00"/>
    <numFmt numFmtId="191" formatCode="#,##0;&quot;△ &quot;#,##0"/>
    <numFmt numFmtId="192" formatCode="#,##0_ &quot; 円&quot;;[Red]\-#,##0\ &quot; 円&quot;"/>
    <numFmt numFmtId="193" formatCode="&quot;×&quot;#,##0.0;[Red]\-#,##0.0"/>
    <numFmt numFmtId="194" formatCode="&quot;×&quot;#,##0.0&quot;人工&quot;"/>
    <numFmt numFmtId="195" formatCode="&quot;×&quot;#,##0.0"/>
    <numFmt numFmtId="196" formatCode="General&quot; 円/kg&quot;"/>
    <numFmt numFmtId="197" formatCode="#,##0.000_ "/>
    <numFmt numFmtId="198" formatCode="#,###"/>
    <numFmt numFmtId="199" formatCode="#,##0.000;\-#,##0.000"/>
    <numFmt numFmtId="200" formatCode="#,##0.0;\-#,##0.0"/>
    <numFmt numFmtId="201" formatCode="#,###.00"/>
    <numFmt numFmtId="202" formatCode="#,###&quot;円/人&quot;"/>
    <numFmt numFmtId="203" formatCode="&quot;1-&quot;#"/>
    <numFmt numFmtId="204" formatCode="#,##0.000;[Red]#,##0.000"/>
    <numFmt numFmtId="205" formatCode="#,##0.000;[Red]\-#,##0.000"/>
    <numFmt numFmtId="206" formatCode="&quot;Ｐ－&quot;#"/>
    <numFmt numFmtId="207" formatCode="&quot;×&quot;\ 0.00\ \ \ "/>
    <numFmt numFmtId="208" formatCode="0.0_);[Red]\(0.0\)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  <numFmt numFmtId="212" formatCode="#,##0.0000;[Red]\-#,##0.0000"/>
    <numFmt numFmtId="213" formatCode="#,##0.00000;[Red]\-#,##0.00000"/>
    <numFmt numFmtId="214" formatCode="#,##0.000000;[Red]\-#,##0.000000"/>
    <numFmt numFmtId="215" formatCode="#,##0.0000000;[Red]\-#,##0.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82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8"/>
      <name val="Arial"/>
      <family val="2"/>
    </font>
    <font>
      <sz val="11"/>
      <name val="ＭＳ ゴシック"/>
      <family val="3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0"/>
      <color indexed="9"/>
      <name val="ＭＳ ゴシック"/>
      <family val="3"/>
    </font>
    <font>
      <sz val="12"/>
      <color indexed="9"/>
      <name val="ＭＳ ゴシック"/>
      <family val="3"/>
    </font>
    <font>
      <sz val="1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2"/>
      <color theme="1"/>
      <name val="ＭＳ 明朝"/>
      <family val="1"/>
    </font>
    <font>
      <sz val="10"/>
      <color theme="0"/>
      <name val="ＭＳ ゴシック"/>
      <family val="3"/>
    </font>
    <font>
      <sz val="12"/>
      <color theme="0"/>
      <name val="ＭＳ ゴシック"/>
      <family val="3"/>
    </font>
    <font>
      <sz val="10"/>
      <color theme="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86" fontId="19" fillId="0" borderId="0" applyFill="0" applyBorder="0" applyAlignment="0"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22" fillId="0" borderId="0">
      <alignment horizontal="left"/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187" fontId="11" fillId="0" borderId="0">
      <alignment/>
      <protection/>
    </xf>
    <xf numFmtId="0" fontId="24" fillId="0" borderId="0">
      <alignment/>
      <protection/>
    </xf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27" fillId="0" borderId="0">
      <alignment/>
      <protection/>
    </xf>
    <xf numFmtId="0" fontId="28" fillId="0" borderId="0">
      <alignment horizontal="center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3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4" fillId="0" borderId="5" applyNumberFormat="0" applyFill="0" applyAlignment="0" applyProtection="0"/>
    <xf numFmtId="0" fontId="65" fillId="29" borderId="0" applyNumberFormat="0" applyBorder="0" applyAlignment="0" applyProtection="0"/>
    <xf numFmtId="0" fontId="29" fillId="30" borderId="0">
      <alignment horizontal="right" vertical="top"/>
      <protection/>
    </xf>
    <xf numFmtId="0" fontId="66" fillId="31" borderId="6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1" borderId="11" applyNumberFormat="0" applyAlignment="0" applyProtection="0"/>
    <xf numFmtId="179" fontId="30" fillId="30" borderId="12">
      <alignment horizontal="right"/>
      <protection/>
    </xf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2" borderId="6" applyNumberFormat="0" applyAlignment="0" applyProtection="0"/>
    <xf numFmtId="0" fontId="75" fillId="0" borderId="0">
      <alignment vertical="center"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76" fillId="33" borderId="0" applyNumberFormat="0" applyBorder="0" applyAlignment="0" applyProtection="0"/>
  </cellStyleXfs>
  <cellXfs count="63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80" fontId="7" fillId="0" borderId="13" xfId="0" applyNumberFormat="1" applyFont="1" applyBorder="1" applyAlignment="1">
      <alignment horizontal="center" vertical="center"/>
    </xf>
    <xf numFmtId="0" fontId="7" fillId="1" borderId="0" xfId="0" applyFont="1" applyFill="1" applyAlignment="1">
      <alignment/>
    </xf>
    <xf numFmtId="0" fontId="7" fillId="1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5" fillId="0" borderId="0" xfId="87" applyFont="1" applyAlignment="1">
      <alignment vertical="center"/>
      <protection/>
    </xf>
    <xf numFmtId="0" fontId="16" fillId="0" borderId="0" xfId="87" applyFont="1" applyBorder="1" applyAlignment="1">
      <alignment vertical="center"/>
      <protection/>
    </xf>
    <xf numFmtId="0" fontId="16" fillId="0" borderId="0" xfId="87" applyFont="1" applyBorder="1" applyAlignment="1">
      <alignment horizontal="right" vertical="center"/>
      <protection/>
    </xf>
    <xf numFmtId="179" fontId="16" fillId="0" borderId="0" xfId="87" applyNumberFormat="1" applyFont="1" applyBorder="1" applyAlignment="1">
      <alignment vertical="center"/>
      <protection/>
    </xf>
    <xf numFmtId="0" fontId="16" fillId="0" borderId="0" xfId="87" applyFont="1" applyBorder="1" applyAlignment="1">
      <alignment horizontal="left" vertical="center"/>
      <protection/>
    </xf>
    <xf numFmtId="1" fontId="16" fillId="0" borderId="0" xfId="87" applyNumberFormat="1" applyFont="1" applyBorder="1" applyAlignment="1">
      <alignment vertical="center"/>
      <protection/>
    </xf>
    <xf numFmtId="0" fontId="15" fillId="0" borderId="0" xfId="87" applyFont="1" applyBorder="1" applyAlignment="1">
      <alignment vertical="center"/>
      <protection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18" xfId="87" applyFont="1" applyFill="1" applyBorder="1" applyAlignment="1">
      <alignment vertical="center"/>
      <protection/>
    </xf>
    <xf numFmtId="0" fontId="14" fillId="0" borderId="19" xfId="87" applyFont="1" applyFill="1" applyBorder="1" applyAlignment="1">
      <alignment horizontal="center" vertical="center"/>
      <protection/>
    </xf>
    <xf numFmtId="0" fontId="14" fillId="0" borderId="18" xfId="87" applyFont="1" applyFill="1" applyBorder="1" applyAlignment="1">
      <alignment horizontal="left" vertical="center"/>
      <protection/>
    </xf>
    <xf numFmtId="0" fontId="10" fillId="0" borderId="15" xfId="87" applyFont="1" applyFill="1" applyBorder="1" applyAlignment="1">
      <alignment horizontal="center" vertical="center"/>
      <protection/>
    </xf>
    <xf numFmtId="0" fontId="9" fillId="0" borderId="20" xfId="87" applyNumberFormat="1" applyFont="1" applyFill="1" applyBorder="1" applyAlignment="1">
      <alignment horizontal="center" vertical="center"/>
      <protection/>
    </xf>
    <xf numFmtId="176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177" fontId="0" fillId="0" borderId="0" xfId="0" applyNumberFormat="1" applyAlignment="1">
      <alignment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177" fontId="7" fillId="0" borderId="19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0" xfId="0" applyAlignment="1">
      <alignment vertical="center"/>
    </xf>
    <xf numFmtId="0" fontId="7" fillId="0" borderId="0" xfId="0" applyNumberFormat="1" applyFont="1" applyAlignment="1">
      <alignment/>
    </xf>
    <xf numFmtId="0" fontId="7" fillId="1" borderId="0" xfId="0" applyNumberFormat="1" applyFont="1" applyFill="1" applyAlignment="1">
      <alignment/>
    </xf>
    <xf numFmtId="0" fontId="7" fillId="1" borderId="0" xfId="0" applyNumberFormat="1" applyFont="1" applyFill="1" applyBorder="1" applyAlignment="1">
      <alignment/>
    </xf>
    <xf numFmtId="0" fontId="1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19" borderId="0" xfId="0" applyFill="1" applyAlignment="1">
      <alignment/>
    </xf>
    <xf numFmtId="0" fontId="0" fillId="34" borderId="27" xfId="0" applyFont="1" applyFill="1" applyBorder="1" applyAlignment="1">
      <alignment horizontal="right"/>
    </xf>
    <xf numFmtId="0" fontId="0" fillId="35" borderId="19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9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" xfId="0" applyFill="1" applyBorder="1" applyAlignment="1">
      <alignment/>
    </xf>
    <xf numFmtId="0" fontId="0" fillId="36" borderId="30" xfId="0" applyFill="1" applyBorder="1" applyAlignment="1">
      <alignment/>
    </xf>
    <xf numFmtId="0" fontId="0" fillId="0" borderId="31" xfId="0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7" xfId="0" applyFill="1" applyBorder="1" applyAlignment="1">
      <alignment shrinkToFi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2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3" fontId="34" fillId="0" borderId="26" xfId="66" applyNumberFormat="1" applyFont="1" applyBorder="1" applyAlignment="1">
      <alignment horizontal="left"/>
    </xf>
    <xf numFmtId="38" fontId="34" fillId="0" borderId="22" xfId="66" applyFont="1" applyBorder="1" applyAlignment="1">
      <alignment/>
    </xf>
    <xf numFmtId="0" fontId="34" fillId="0" borderId="19" xfId="0" applyNumberFormat="1" applyFont="1" applyBorder="1" applyAlignment="1">
      <alignment/>
    </xf>
    <xf numFmtId="0" fontId="34" fillId="0" borderId="21" xfId="0" applyNumberFormat="1" applyFont="1" applyBorder="1" applyAlignment="1">
      <alignment/>
    </xf>
    <xf numFmtId="193" fontId="34" fillId="0" borderId="25" xfId="66" applyNumberFormat="1" applyFont="1" applyBorder="1" applyAlignment="1">
      <alignment horizontal="left"/>
    </xf>
    <xf numFmtId="194" fontId="34" fillId="0" borderId="26" xfId="66" applyNumberFormat="1" applyFont="1" applyBorder="1" applyAlignment="1">
      <alignment horizontal="left" shrinkToFit="1"/>
    </xf>
    <xf numFmtId="38" fontId="34" fillId="0" borderId="20" xfId="66" applyFont="1" applyBorder="1" applyAlignment="1">
      <alignment horizontal="left"/>
    </xf>
    <xf numFmtId="195" fontId="34" fillId="0" borderId="22" xfId="66" applyNumberFormat="1" applyFont="1" applyBorder="1" applyAlignment="1">
      <alignment horizontal="left" shrinkToFit="1"/>
    </xf>
    <xf numFmtId="0" fontId="10" fillId="0" borderId="20" xfId="87" applyFont="1" applyFill="1" applyBorder="1" applyAlignment="1">
      <alignment horizontal="distributed" vertical="center"/>
      <protection/>
    </xf>
    <xf numFmtId="0" fontId="10" fillId="0" borderId="15" xfId="87" applyFont="1" applyFill="1" applyBorder="1" applyAlignment="1">
      <alignment horizontal="distributed" vertical="center"/>
      <protection/>
    </xf>
    <xf numFmtId="0" fontId="7" fillId="0" borderId="3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right"/>
    </xf>
    <xf numFmtId="0" fontId="9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7" fontId="7" fillId="0" borderId="19" xfId="0" applyNumberFormat="1" applyFont="1" applyFill="1" applyBorder="1" applyAlignment="1">
      <alignment horizontal="right"/>
    </xf>
    <xf numFmtId="177" fontId="7" fillId="0" borderId="21" xfId="0" applyNumberFormat="1" applyFont="1" applyFill="1" applyBorder="1" applyAlignment="1">
      <alignment horizontal="right"/>
    </xf>
    <xf numFmtId="177" fontId="7" fillId="0" borderId="20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84" fontId="7" fillId="0" borderId="27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shrinkToFit="1"/>
    </xf>
    <xf numFmtId="0" fontId="7" fillId="0" borderId="15" xfId="0" applyFont="1" applyFill="1" applyBorder="1" applyAlignment="1">
      <alignment shrinkToFit="1"/>
    </xf>
    <xf numFmtId="0" fontId="7" fillId="0" borderId="17" xfId="0" applyFont="1" applyFill="1" applyBorder="1" applyAlignment="1">
      <alignment shrinkToFit="1"/>
    </xf>
    <xf numFmtId="0" fontId="7" fillId="0" borderId="24" xfId="0" applyFont="1" applyFill="1" applyBorder="1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7" fillId="0" borderId="3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8" fontId="7" fillId="0" borderId="0" xfId="66" applyFont="1" applyFill="1" applyAlignment="1">
      <alignment/>
    </xf>
    <xf numFmtId="38" fontId="7" fillId="0" borderId="0" xfId="66" applyFont="1" applyFill="1" applyBorder="1" applyAlignment="1">
      <alignment/>
    </xf>
    <xf numFmtId="38" fontId="18" fillId="0" borderId="0" xfId="66" applyFont="1" applyFill="1" applyAlignment="1">
      <alignment/>
    </xf>
    <xf numFmtId="38" fontId="0" fillId="0" borderId="0" xfId="66" applyFont="1" applyFill="1" applyAlignment="1">
      <alignment/>
    </xf>
    <xf numFmtId="38" fontId="34" fillId="0" borderId="19" xfId="66" applyFont="1" applyFill="1" applyBorder="1" applyAlignment="1">
      <alignment horizontal="left"/>
    </xf>
    <xf numFmtId="38" fontId="34" fillId="0" borderId="25" xfId="66" applyFont="1" applyFill="1" applyBorder="1" applyAlignment="1">
      <alignment horizontal="left"/>
    </xf>
    <xf numFmtId="38" fontId="34" fillId="0" borderId="21" xfId="66" applyFont="1" applyFill="1" applyBorder="1" applyAlignment="1">
      <alignment horizontal="left"/>
    </xf>
    <xf numFmtId="0" fontId="7" fillId="0" borderId="0" xfId="86" applyFont="1" applyBorder="1">
      <alignment/>
      <protection/>
    </xf>
    <xf numFmtId="38" fontId="0" fillId="0" borderId="0" xfId="66" applyFont="1" applyAlignment="1">
      <alignment/>
    </xf>
    <xf numFmtId="38" fontId="0" fillId="0" borderId="0" xfId="0" applyNumberFormat="1" applyAlignment="1">
      <alignment/>
    </xf>
    <xf numFmtId="38" fontId="20" fillId="0" borderId="0" xfId="66" applyFont="1" applyAlignment="1">
      <alignment/>
    </xf>
    <xf numFmtId="38" fontId="2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17" fillId="0" borderId="0" xfId="0" applyFont="1" applyFill="1" applyBorder="1" applyAlignment="1">
      <alignment/>
    </xf>
    <xf numFmtId="38" fontId="17" fillId="0" borderId="0" xfId="0" applyNumberFormat="1" applyFont="1" applyFill="1" applyBorder="1" applyAlignment="1">
      <alignment/>
    </xf>
    <xf numFmtId="38" fontId="0" fillId="0" borderId="0" xfId="66" applyFont="1" applyFill="1" applyBorder="1" applyAlignment="1">
      <alignment/>
    </xf>
    <xf numFmtId="0" fontId="7" fillId="0" borderId="13" xfId="0" applyFont="1" applyBorder="1" applyAlignment="1">
      <alignment shrinkToFit="1"/>
    </xf>
    <xf numFmtId="0" fontId="7" fillId="0" borderId="15" xfId="0" applyFont="1" applyBorder="1" applyAlignment="1">
      <alignment shrinkToFit="1"/>
    </xf>
    <xf numFmtId="0" fontId="7" fillId="0" borderId="17" xfId="0" applyFont="1" applyBorder="1" applyAlignment="1">
      <alignment shrinkToFit="1"/>
    </xf>
    <xf numFmtId="0" fontId="0" fillId="0" borderId="0" xfId="0" applyAlignment="1">
      <alignment shrinkToFit="1"/>
    </xf>
    <xf numFmtId="0" fontId="7" fillId="0" borderId="13" xfId="86" applyFont="1" applyFill="1" applyBorder="1">
      <alignment/>
      <protection/>
    </xf>
    <xf numFmtId="0" fontId="7" fillId="0" borderId="15" xfId="86" applyFont="1" applyFill="1" applyBorder="1">
      <alignment/>
      <protection/>
    </xf>
    <xf numFmtId="180" fontId="7" fillId="0" borderId="13" xfId="86" applyNumberFormat="1" applyFont="1" applyFill="1" applyBorder="1" applyAlignment="1">
      <alignment horizontal="center" vertical="center"/>
      <protection/>
    </xf>
    <xf numFmtId="0" fontId="7" fillId="0" borderId="16" xfId="86" applyFont="1" applyFill="1" applyBorder="1" applyAlignment="1">
      <alignment horizontal="center" vertical="center"/>
      <protection/>
    </xf>
    <xf numFmtId="49" fontId="7" fillId="0" borderId="13" xfId="0" applyNumberFormat="1" applyFont="1" applyBorder="1" applyAlignment="1">
      <alignment horizontal="center"/>
    </xf>
    <xf numFmtId="38" fontId="0" fillId="0" borderId="0" xfId="66" applyFont="1" applyFill="1" applyAlignment="1">
      <alignment/>
    </xf>
    <xf numFmtId="38" fontId="7" fillId="0" borderId="13" xfId="66" applyFont="1" applyFill="1" applyBorder="1" applyAlignment="1">
      <alignment horizontal="right"/>
    </xf>
    <xf numFmtId="38" fontId="7" fillId="0" borderId="15" xfId="66" applyFont="1" applyFill="1" applyBorder="1" applyAlignment="1">
      <alignment horizontal="right"/>
    </xf>
    <xf numFmtId="38" fontId="7" fillId="0" borderId="15" xfId="66" applyFont="1" applyFill="1" applyBorder="1" applyAlignment="1">
      <alignment horizontal="right" vertical="center"/>
    </xf>
    <xf numFmtId="0" fontId="7" fillId="0" borderId="0" xfId="0" applyFont="1" applyAlignment="1">
      <alignment shrinkToFit="1"/>
    </xf>
    <xf numFmtId="0" fontId="7" fillId="0" borderId="14" xfId="0" applyFont="1" applyBorder="1" applyAlignment="1">
      <alignment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shrinkToFit="1"/>
    </xf>
    <xf numFmtId="49" fontId="7" fillId="0" borderId="0" xfId="0" applyNumberFormat="1" applyFont="1" applyAlignment="1">
      <alignment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6" borderId="0" xfId="0" applyFill="1" applyAlignment="1">
      <alignment/>
    </xf>
    <xf numFmtId="0" fontId="7" fillId="0" borderId="0" xfId="0" applyFont="1" applyFill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14" xfId="0" applyFont="1" applyFill="1" applyBorder="1" applyAlignment="1">
      <alignment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shrinkToFit="1"/>
    </xf>
    <xf numFmtId="49" fontId="7" fillId="0" borderId="13" xfId="0" applyNumberFormat="1" applyFont="1" applyBorder="1" applyAlignment="1">
      <alignment horizontal="center" shrinkToFit="1"/>
    </xf>
    <xf numFmtId="49" fontId="7" fillId="0" borderId="14" xfId="0" applyNumberFormat="1" applyFont="1" applyBorder="1" applyAlignment="1">
      <alignment horizontal="center" shrinkToFit="1"/>
    </xf>
    <xf numFmtId="49" fontId="7" fillId="0" borderId="15" xfId="0" applyNumberFormat="1" applyFont="1" applyBorder="1" applyAlignment="1">
      <alignment horizontal="center" shrinkToFit="1"/>
    </xf>
    <xf numFmtId="49" fontId="0" fillId="0" borderId="0" xfId="0" applyNumberFormat="1" applyAlignment="1">
      <alignment horizontal="center" shrinkToFi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5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/>
    </xf>
    <xf numFmtId="176" fontId="7" fillId="0" borderId="14" xfId="86" applyNumberFormat="1" applyFont="1" applyFill="1" applyBorder="1" applyAlignment="1">
      <alignment horizontal="right"/>
      <protection/>
    </xf>
    <xf numFmtId="0" fontId="7" fillId="0" borderId="14" xfId="86" applyFont="1" applyFill="1" applyBorder="1">
      <alignment/>
      <protection/>
    </xf>
    <xf numFmtId="177" fontId="7" fillId="0" borderId="28" xfId="86" applyNumberFormat="1" applyFont="1" applyFill="1" applyBorder="1" applyAlignment="1">
      <alignment horizontal="right"/>
      <protection/>
    </xf>
    <xf numFmtId="177" fontId="7" fillId="0" borderId="29" xfId="86" applyNumberFormat="1" applyFont="1" applyFill="1" applyBorder="1" applyAlignment="1">
      <alignment horizontal="right"/>
      <protection/>
    </xf>
    <xf numFmtId="0" fontId="7" fillId="0" borderId="0" xfId="86" applyFont="1" applyFill="1" applyBorder="1" applyAlignment="1">
      <alignment horizontal="center" vertical="center"/>
      <protection/>
    </xf>
    <xf numFmtId="38" fontId="7" fillId="0" borderId="14" xfId="66" applyFont="1" applyFill="1" applyBorder="1" applyAlignment="1">
      <alignment horizontal="right"/>
    </xf>
    <xf numFmtId="0" fontId="77" fillId="0" borderId="13" xfId="0" applyFont="1" applyFill="1" applyBorder="1" applyAlignment="1">
      <alignment horizontal="center" shrinkToFit="1"/>
    </xf>
    <xf numFmtId="0" fontId="77" fillId="0" borderId="13" xfId="0" applyFont="1" applyFill="1" applyBorder="1" applyAlignment="1">
      <alignment shrinkToFit="1"/>
    </xf>
    <xf numFmtId="180" fontId="77" fillId="0" borderId="13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shrinkToFit="1"/>
    </xf>
    <xf numFmtId="0" fontId="77" fillId="0" borderId="15" xfId="0" applyFont="1" applyFill="1" applyBorder="1" applyAlignment="1">
      <alignment/>
    </xf>
    <xf numFmtId="0" fontId="77" fillId="0" borderId="16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4" xfId="0" applyNumberFormat="1" applyFont="1" applyFill="1" applyBorder="1" applyAlignment="1">
      <alignment horizontal="center" shrinkToFit="1"/>
    </xf>
    <xf numFmtId="49" fontId="0" fillId="0" borderId="0" xfId="0" applyNumberFormat="1" applyFill="1" applyAlignment="1">
      <alignment horizontal="center" shrinkToFit="1"/>
    </xf>
    <xf numFmtId="176" fontId="7" fillId="0" borderId="15" xfId="86" applyNumberFormat="1" applyFont="1" applyFill="1" applyBorder="1" applyAlignment="1">
      <alignment horizontal="right"/>
      <protection/>
    </xf>
    <xf numFmtId="177" fontId="7" fillId="0" borderId="20" xfId="86" applyNumberFormat="1" applyFont="1" applyFill="1" applyBorder="1" applyAlignment="1">
      <alignment horizontal="right"/>
      <protection/>
    </xf>
    <xf numFmtId="177" fontId="7" fillId="0" borderId="22" xfId="86" applyNumberFormat="1" applyFont="1" applyFill="1" applyBorder="1" applyAlignment="1">
      <alignment horizontal="right"/>
      <protection/>
    </xf>
    <xf numFmtId="0" fontId="7" fillId="0" borderId="0" xfId="86" applyFont="1" applyFill="1">
      <alignment/>
      <protection/>
    </xf>
    <xf numFmtId="0" fontId="7" fillId="0" borderId="0" xfId="86" applyFont="1" applyFill="1" applyAlignment="1">
      <alignment shrinkToFit="1"/>
      <protection/>
    </xf>
    <xf numFmtId="0" fontId="0" fillId="0" borderId="0" xfId="86" applyFill="1">
      <alignment/>
      <protection/>
    </xf>
    <xf numFmtId="0" fontId="7" fillId="0" borderId="13" xfId="86" applyFont="1" applyFill="1" applyBorder="1" applyAlignment="1">
      <alignment shrinkToFit="1"/>
      <protection/>
    </xf>
    <xf numFmtId="0" fontId="7" fillId="0" borderId="13" xfId="86" applyFont="1" applyFill="1" applyBorder="1" applyAlignment="1">
      <alignment vertical="center"/>
      <protection/>
    </xf>
    <xf numFmtId="0" fontId="7" fillId="0" borderId="14" xfId="86" applyFont="1" applyFill="1" applyBorder="1" applyAlignment="1">
      <alignment shrinkToFit="1"/>
      <protection/>
    </xf>
    <xf numFmtId="0" fontId="7" fillId="0" borderId="15" xfId="86" applyFont="1" applyFill="1" applyBorder="1" applyAlignment="1">
      <alignment shrinkToFit="1"/>
      <protection/>
    </xf>
    <xf numFmtId="0" fontId="7" fillId="0" borderId="15" xfId="86" applyFont="1" applyFill="1" applyBorder="1" applyAlignment="1">
      <alignment vertical="center"/>
      <protection/>
    </xf>
    <xf numFmtId="0" fontId="7" fillId="0" borderId="15" xfId="86" applyFont="1" applyFill="1" applyBorder="1" applyAlignment="1">
      <alignment horizontal="right" vertical="center"/>
      <protection/>
    </xf>
    <xf numFmtId="49" fontId="7" fillId="0" borderId="13" xfId="86" applyNumberFormat="1" applyFont="1" applyFill="1" applyBorder="1" applyAlignment="1">
      <alignment horizontal="center" vertical="center" shrinkToFit="1"/>
      <protection/>
    </xf>
    <xf numFmtId="0" fontId="17" fillId="0" borderId="0" xfId="86" applyFont="1" applyFill="1">
      <alignment/>
      <protection/>
    </xf>
    <xf numFmtId="38" fontId="17" fillId="0" borderId="0" xfId="86" applyNumberFormat="1" applyFont="1" applyFill="1">
      <alignment/>
      <protection/>
    </xf>
    <xf numFmtId="0" fontId="7" fillId="0" borderId="15" xfId="86" applyFont="1" applyFill="1" applyBorder="1" applyAlignment="1">
      <alignment horizontal="center" vertical="center"/>
      <protection/>
    </xf>
    <xf numFmtId="0" fontId="7" fillId="0" borderId="13" xfId="86" applyFont="1" applyFill="1" applyBorder="1" applyAlignment="1">
      <alignment horizontal="center" vertical="center" shrinkToFit="1"/>
      <protection/>
    </xf>
    <xf numFmtId="0" fontId="7" fillId="0" borderId="15" xfId="86" applyFont="1" applyFill="1" applyBorder="1" applyAlignment="1">
      <alignment horizontal="center" shrinkToFit="1"/>
      <protection/>
    </xf>
    <xf numFmtId="0" fontId="7" fillId="0" borderId="13" xfId="86" applyFont="1" applyFill="1" applyBorder="1" applyAlignment="1">
      <alignment horizontal="center" shrinkToFit="1"/>
      <protection/>
    </xf>
    <xf numFmtId="0" fontId="7" fillId="0" borderId="26" xfId="86" applyFont="1" applyFill="1" applyBorder="1" applyAlignment="1">
      <alignment horizontal="center" vertical="center"/>
      <protection/>
    </xf>
    <xf numFmtId="0" fontId="0" fillId="0" borderId="0" xfId="86" applyFill="1" applyAlignment="1">
      <alignment shrinkToFit="1"/>
      <protection/>
    </xf>
    <xf numFmtId="177" fontId="0" fillId="0" borderId="0" xfId="86" applyNumberFormat="1" applyFill="1">
      <alignment/>
      <protection/>
    </xf>
    <xf numFmtId="38" fontId="0" fillId="0" borderId="0" xfId="66" applyFill="1" applyAlignment="1">
      <alignment/>
    </xf>
    <xf numFmtId="49" fontId="7" fillId="0" borderId="15" xfId="86" applyNumberFormat="1" applyFont="1" applyFill="1" applyBorder="1" applyAlignment="1">
      <alignment horizontal="center" shrinkToFit="1"/>
      <protection/>
    </xf>
    <xf numFmtId="56" fontId="7" fillId="0" borderId="15" xfId="86" applyNumberFormat="1" applyFont="1" applyFill="1" applyBorder="1" applyAlignment="1" quotePrefix="1">
      <alignment horizontal="center" shrinkToFit="1"/>
      <protection/>
    </xf>
    <xf numFmtId="56" fontId="7" fillId="0" borderId="15" xfId="86" applyNumberFormat="1" applyFont="1" applyFill="1" applyBorder="1" applyAlignment="1">
      <alignment horizontal="center" shrinkToFit="1"/>
      <protection/>
    </xf>
    <xf numFmtId="0" fontId="7" fillId="0" borderId="14" xfId="86" applyFont="1" applyFill="1" applyBorder="1" applyAlignment="1">
      <alignment horizontal="center" shrinkToFit="1"/>
      <protection/>
    </xf>
    <xf numFmtId="0" fontId="7" fillId="0" borderId="15" xfId="86" applyFont="1" applyFill="1" applyBorder="1" quotePrefix="1">
      <alignment/>
      <protection/>
    </xf>
    <xf numFmtId="0" fontId="7" fillId="0" borderId="17" xfId="86" applyFont="1" applyFill="1" applyBorder="1">
      <alignment/>
      <protection/>
    </xf>
    <xf numFmtId="0" fontId="78" fillId="0" borderId="13" xfId="86" applyFont="1" applyFill="1" applyBorder="1">
      <alignment/>
      <protection/>
    </xf>
    <xf numFmtId="0" fontId="78" fillId="0" borderId="15" xfId="86" applyFont="1" applyFill="1" applyBorder="1">
      <alignment/>
      <protection/>
    </xf>
    <xf numFmtId="182" fontId="7" fillId="0" borderId="26" xfId="87" applyNumberFormat="1" applyFont="1" applyFill="1" applyBorder="1" applyAlignment="1">
      <alignment horizontal="left" vertical="center"/>
      <protection/>
    </xf>
    <xf numFmtId="38" fontId="79" fillId="0" borderId="0" xfId="66" applyFont="1" applyFill="1" applyAlignment="1">
      <alignment/>
    </xf>
    <xf numFmtId="38" fontId="80" fillId="0" borderId="0" xfId="66" applyFont="1" applyFill="1" applyAlignment="1">
      <alignment/>
    </xf>
    <xf numFmtId="38" fontId="81" fillId="0" borderId="20" xfId="66" applyFont="1" applyFill="1" applyBorder="1" applyAlignment="1">
      <alignment horizontal="left"/>
    </xf>
    <xf numFmtId="38" fontId="81" fillId="0" borderId="26" xfId="66" applyFont="1" applyFill="1" applyBorder="1" applyAlignment="1">
      <alignment horizontal="left"/>
    </xf>
    <xf numFmtId="38" fontId="81" fillId="0" borderId="22" xfId="66" applyFont="1" applyFill="1" applyBorder="1" applyAlignment="1">
      <alignment horizontal="left"/>
    </xf>
    <xf numFmtId="38" fontId="81" fillId="0" borderId="19" xfId="66" applyFont="1" applyFill="1" applyBorder="1" applyAlignment="1">
      <alignment horizontal="left"/>
    </xf>
    <xf numFmtId="38" fontId="81" fillId="0" borderId="25" xfId="66" applyFont="1" applyFill="1" applyBorder="1" applyAlignment="1">
      <alignment horizontal="left"/>
    </xf>
    <xf numFmtId="38" fontId="81" fillId="0" borderId="21" xfId="66" applyFont="1" applyFill="1" applyBorder="1" applyAlignment="1">
      <alignment horizontal="left"/>
    </xf>
    <xf numFmtId="0" fontId="81" fillId="0" borderId="28" xfId="86" applyFont="1" applyFill="1" applyBorder="1" applyAlignment="1">
      <alignment horizontal="left"/>
      <protection/>
    </xf>
    <xf numFmtId="0" fontId="81" fillId="0" borderId="0" xfId="86" applyFont="1" applyFill="1" applyBorder="1" applyAlignment="1">
      <alignment horizontal="left"/>
      <protection/>
    </xf>
    <xf numFmtId="0" fontId="81" fillId="0" borderId="29" xfId="86" applyFont="1" applyFill="1" applyBorder="1" applyAlignment="1">
      <alignment horizontal="left"/>
      <protection/>
    </xf>
    <xf numFmtId="0" fontId="79" fillId="0" borderId="0" xfId="86" applyFont="1" applyFill="1">
      <alignment/>
      <protection/>
    </xf>
    <xf numFmtId="38" fontId="81" fillId="0" borderId="19" xfId="66" applyFont="1" applyBorder="1" applyAlignment="1">
      <alignment horizontal="left"/>
    </xf>
    <xf numFmtId="38" fontId="81" fillId="0" borderId="25" xfId="66" applyFont="1" applyBorder="1" applyAlignment="1">
      <alignment horizontal="left"/>
    </xf>
    <xf numFmtId="38" fontId="81" fillId="0" borderId="20" xfId="66" applyFont="1" applyBorder="1" applyAlignment="1">
      <alignment horizontal="left"/>
    </xf>
    <xf numFmtId="38" fontId="81" fillId="0" borderId="26" xfId="66" applyFont="1" applyBorder="1" applyAlignment="1">
      <alignment horizontal="left"/>
    </xf>
    <xf numFmtId="49" fontId="77" fillId="0" borderId="0" xfId="0" applyNumberFormat="1" applyFont="1" applyBorder="1" applyAlignment="1">
      <alignment horizontal="left"/>
    </xf>
    <xf numFmtId="176" fontId="77" fillId="0" borderId="21" xfId="0" applyNumberFormat="1" applyFont="1" applyBorder="1" applyAlignment="1">
      <alignment vertical="center"/>
    </xf>
    <xf numFmtId="176" fontId="77" fillId="0" borderId="20" xfId="0" applyNumberFormat="1" applyFont="1" applyBorder="1" applyAlignment="1">
      <alignment horizontal="right"/>
    </xf>
    <xf numFmtId="178" fontId="77" fillId="0" borderId="26" xfId="0" applyNumberFormat="1" applyFont="1" applyBorder="1" applyAlignment="1">
      <alignment horizontal="right" vertical="center"/>
    </xf>
    <xf numFmtId="0" fontId="77" fillId="0" borderId="22" xfId="0" applyFont="1" applyBorder="1" applyAlignment="1">
      <alignment vertical="center"/>
    </xf>
    <xf numFmtId="176" fontId="77" fillId="0" borderId="0" xfId="0" applyNumberFormat="1" applyFont="1" applyBorder="1" applyAlignment="1">
      <alignment horizontal="right"/>
    </xf>
    <xf numFmtId="178" fontId="77" fillId="0" borderId="0" xfId="0" applyNumberFormat="1" applyFont="1" applyBorder="1" applyAlignment="1">
      <alignment horizontal="right" vertical="center" shrinkToFit="1"/>
    </xf>
    <xf numFmtId="0" fontId="77" fillId="0" borderId="29" xfId="0" applyFont="1" applyBorder="1" applyAlignment="1">
      <alignment vertical="center"/>
    </xf>
    <xf numFmtId="176" fontId="77" fillId="0" borderId="26" xfId="0" applyNumberFormat="1" applyFont="1" applyBorder="1" applyAlignment="1">
      <alignment horizontal="right"/>
    </xf>
    <xf numFmtId="178" fontId="77" fillId="0" borderId="26" xfId="0" applyNumberFormat="1" applyFont="1" applyBorder="1" applyAlignment="1">
      <alignment horizontal="right" vertical="center" shrinkToFit="1"/>
    </xf>
    <xf numFmtId="176" fontId="77" fillId="0" borderId="29" xfId="0" applyNumberFormat="1" applyFont="1" applyBorder="1" applyAlignment="1">
      <alignment vertical="center"/>
    </xf>
    <xf numFmtId="176" fontId="77" fillId="0" borderId="25" xfId="0" applyNumberFormat="1" applyFont="1" applyBorder="1" applyAlignment="1">
      <alignment horizontal="center"/>
    </xf>
    <xf numFmtId="176" fontId="77" fillId="0" borderId="21" xfId="0" applyNumberFormat="1" applyFont="1" applyBorder="1" applyAlignment="1">
      <alignment horizontal="center"/>
    </xf>
    <xf numFmtId="176" fontId="77" fillId="0" borderId="26" xfId="0" applyNumberFormat="1" applyFont="1" applyBorder="1" applyAlignment="1">
      <alignment horizontal="center"/>
    </xf>
    <xf numFmtId="176" fontId="77" fillId="0" borderId="22" xfId="0" applyNumberFormat="1" applyFont="1" applyBorder="1" applyAlignment="1">
      <alignment horizontal="center"/>
    </xf>
    <xf numFmtId="176" fontId="77" fillId="0" borderId="0" xfId="0" applyNumberFormat="1" applyFont="1" applyBorder="1" applyAlignment="1">
      <alignment horizontal="center"/>
    </xf>
    <xf numFmtId="0" fontId="80" fillId="0" borderId="0" xfId="0" applyFont="1" applyAlignment="1">
      <alignment/>
    </xf>
    <xf numFmtId="178" fontId="80" fillId="0" borderId="25" xfId="0" applyNumberFormat="1" applyFont="1" applyBorder="1" applyAlignment="1">
      <alignment horizontal="right"/>
    </xf>
    <xf numFmtId="0" fontId="80" fillId="0" borderId="21" xfId="0" applyFont="1" applyBorder="1" applyAlignment="1">
      <alignment horizontal="right"/>
    </xf>
    <xf numFmtId="176" fontId="77" fillId="0" borderId="20" xfId="0" applyNumberFormat="1" applyFont="1" applyBorder="1" applyAlignment="1">
      <alignment horizontal="right" vertical="center"/>
    </xf>
    <xf numFmtId="176" fontId="77" fillId="0" borderId="19" xfId="0" applyNumberFormat="1" applyFont="1" applyBorder="1" applyAlignment="1">
      <alignment horizontal="center"/>
    </xf>
    <xf numFmtId="0" fontId="77" fillId="0" borderId="21" xfId="0" applyFont="1" applyBorder="1" applyAlignment="1">
      <alignment/>
    </xf>
    <xf numFmtId="176" fontId="77" fillId="0" borderId="26" xfId="0" applyNumberFormat="1" applyFont="1" applyBorder="1" applyAlignment="1">
      <alignment horizontal="right" vertical="center"/>
    </xf>
    <xf numFmtId="38" fontId="81" fillId="0" borderId="19" xfId="66" applyFont="1" applyFill="1" applyBorder="1" applyAlignment="1">
      <alignment horizontal="left"/>
    </xf>
    <xf numFmtId="38" fontId="81" fillId="0" borderId="25" xfId="66" applyFont="1" applyFill="1" applyBorder="1" applyAlignment="1">
      <alignment horizontal="left"/>
    </xf>
    <xf numFmtId="38" fontId="81" fillId="0" borderId="21" xfId="66" applyFont="1" applyFill="1" applyBorder="1" applyAlignment="1">
      <alignment horizontal="left"/>
    </xf>
    <xf numFmtId="38" fontId="81" fillId="0" borderId="20" xfId="66" applyFont="1" applyFill="1" applyBorder="1" applyAlignment="1">
      <alignment horizontal="left"/>
    </xf>
    <xf numFmtId="38" fontId="81" fillId="0" borderId="26" xfId="66" applyFont="1" applyFill="1" applyBorder="1" applyAlignment="1">
      <alignment horizontal="left"/>
    </xf>
    <xf numFmtId="38" fontId="81" fillId="0" borderId="22" xfId="66" applyFont="1" applyFill="1" applyBorder="1" applyAlignment="1">
      <alignment horizontal="left"/>
    </xf>
    <xf numFmtId="0" fontId="81" fillId="0" borderId="20" xfId="86" applyFont="1" applyFill="1" applyBorder="1" applyAlignment="1">
      <alignment horizontal="left"/>
      <protection/>
    </xf>
    <xf numFmtId="0" fontId="81" fillId="0" borderId="26" xfId="86" applyFont="1" applyFill="1" applyBorder="1" applyAlignment="1">
      <alignment horizontal="left"/>
      <protection/>
    </xf>
    <xf numFmtId="0" fontId="81" fillId="0" borderId="22" xfId="86" applyFont="1" applyFill="1" applyBorder="1" applyAlignment="1">
      <alignment horizontal="left"/>
      <protection/>
    </xf>
    <xf numFmtId="0" fontId="34" fillId="0" borderId="28" xfId="86" applyFont="1" applyFill="1" applyBorder="1" applyAlignment="1">
      <alignment horizontal="left"/>
      <protection/>
    </xf>
    <xf numFmtId="0" fontId="34" fillId="0" borderId="0" xfId="86" applyFont="1" applyFill="1" applyBorder="1" applyAlignment="1">
      <alignment horizontal="left"/>
      <protection/>
    </xf>
    <xf numFmtId="0" fontId="34" fillId="0" borderId="29" xfId="86" applyFont="1" applyFill="1" applyBorder="1" applyAlignment="1">
      <alignment horizontal="left"/>
      <protection/>
    </xf>
    <xf numFmtId="0" fontId="0" fillId="0" borderId="0" xfId="86" applyFont="1" applyFill="1">
      <alignment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9" fillId="0" borderId="13" xfId="87" applyFont="1" applyFill="1" applyBorder="1" applyAlignment="1">
      <alignment horizontal="distributed" vertical="center" wrapText="1"/>
      <protection/>
    </xf>
    <xf numFmtId="0" fontId="9" fillId="0" borderId="14" xfId="87" applyFont="1" applyFill="1" applyBorder="1" applyAlignment="1">
      <alignment horizontal="distributed" vertical="center"/>
      <protection/>
    </xf>
    <xf numFmtId="0" fontId="9" fillId="0" borderId="15" xfId="87" applyFont="1" applyFill="1" applyBorder="1" applyAlignment="1">
      <alignment horizontal="distributed" vertical="center"/>
      <protection/>
    </xf>
    <xf numFmtId="0" fontId="8" fillId="0" borderId="33" xfId="87" applyNumberFormat="1" applyFont="1" applyBorder="1" applyAlignment="1">
      <alignment horizontal="distributed" vertical="center"/>
      <protection/>
    </xf>
    <xf numFmtId="0" fontId="8" fillId="0" borderId="34" xfId="87" applyNumberFormat="1" applyFont="1" applyBorder="1" applyAlignment="1">
      <alignment horizontal="distributed" vertical="center"/>
      <protection/>
    </xf>
    <xf numFmtId="0" fontId="8" fillId="0" borderId="35" xfId="87" applyNumberFormat="1" applyFont="1" applyBorder="1" applyAlignment="1">
      <alignment horizontal="distributed" vertical="center"/>
      <protection/>
    </xf>
    <xf numFmtId="0" fontId="8" fillId="0" borderId="20" xfId="87" applyNumberFormat="1" applyFont="1" applyBorder="1" applyAlignment="1">
      <alignment horizontal="distributed" vertical="center"/>
      <protection/>
    </xf>
    <xf numFmtId="0" fontId="8" fillId="0" borderId="26" xfId="87" applyNumberFormat="1" applyFont="1" applyBorder="1" applyAlignment="1">
      <alignment horizontal="distributed" vertical="center"/>
      <protection/>
    </xf>
    <xf numFmtId="0" fontId="8" fillId="0" borderId="22" xfId="87" applyNumberFormat="1" applyFont="1" applyBorder="1" applyAlignment="1">
      <alignment horizontal="distributed" vertical="center"/>
      <protection/>
    </xf>
    <xf numFmtId="176" fontId="33" fillId="0" borderId="19" xfId="87" applyNumberFormat="1" applyFont="1" applyFill="1" applyBorder="1" applyAlignment="1">
      <alignment horizontal="right" vertical="center"/>
      <protection/>
    </xf>
    <xf numFmtId="0" fontId="11" fillId="0" borderId="25" xfId="87" applyFont="1" applyFill="1" applyBorder="1" applyAlignment="1">
      <alignment horizontal="right" vertical="center"/>
      <protection/>
    </xf>
    <xf numFmtId="0" fontId="11" fillId="0" borderId="28" xfId="87" applyFont="1" applyFill="1" applyBorder="1" applyAlignment="1">
      <alignment horizontal="right" vertical="center"/>
      <protection/>
    </xf>
    <xf numFmtId="0" fontId="11" fillId="0" borderId="0" xfId="87" applyFont="1" applyFill="1" applyAlignment="1">
      <alignment horizontal="right" vertical="center"/>
      <protection/>
    </xf>
    <xf numFmtId="176" fontId="11" fillId="0" borderId="20" xfId="87" applyNumberFormat="1" applyFont="1" applyFill="1" applyBorder="1" applyAlignment="1">
      <alignment horizontal="center" vertical="center"/>
      <protection/>
    </xf>
    <xf numFmtId="176" fontId="11" fillId="0" borderId="26" xfId="87" applyNumberFormat="1" applyFont="1" applyFill="1" applyBorder="1" applyAlignment="1">
      <alignment horizontal="center" vertical="center"/>
      <protection/>
    </xf>
    <xf numFmtId="0" fontId="9" fillId="0" borderId="25" xfId="87" applyFont="1" applyFill="1" applyBorder="1" applyAlignment="1">
      <alignment horizontal="left" vertical="center"/>
      <protection/>
    </xf>
    <xf numFmtId="0" fontId="9" fillId="0" borderId="0" xfId="87" applyFont="1" applyFill="1" applyBorder="1" applyAlignment="1">
      <alignment horizontal="left" vertical="center"/>
      <protection/>
    </xf>
    <xf numFmtId="0" fontId="9" fillId="0" borderId="33" xfId="87" applyNumberFormat="1" applyFont="1" applyBorder="1" applyAlignment="1">
      <alignment horizontal="distributed" vertical="center" wrapText="1"/>
      <protection/>
    </xf>
    <xf numFmtId="0" fontId="9" fillId="0" borderId="35" xfId="87" applyNumberFormat="1" applyFont="1" applyBorder="1" applyAlignment="1">
      <alignment horizontal="distributed" vertical="center"/>
      <protection/>
    </xf>
    <xf numFmtId="0" fontId="9" fillId="0" borderId="20" xfId="87" applyNumberFormat="1" applyFont="1" applyBorder="1" applyAlignment="1">
      <alignment horizontal="distributed" vertical="center"/>
      <protection/>
    </xf>
    <xf numFmtId="0" fontId="9" fillId="0" borderId="22" xfId="87" applyNumberFormat="1" applyFont="1" applyBorder="1" applyAlignment="1">
      <alignment horizontal="distributed" vertical="center"/>
      <protection/>
    </xf>
    <xf numFmtId="0" fontId="9" fillId="0" borderId="36" xfId="87" applyFont="1" applyFill="1" applyBorder="1" applyAlignment="1">
      <alignment horizontal="distributed" vertical="center" indent="1"/>
      <protection/>
    </xf>
    <xf numFmtId="0" fontId="9" fillId="0" borderId="2" xfId="87" applyFont="1" applyFill="1" applyBorder="1" applyAlignment="1">
      <alignment horizontal="distributed" vertical="center" indent="1"/>
      <protection/>
    </xf>
    <xf numFmtId="0" fontId="9" fillId="0" borderId="30" xfId="87" applyFont="1" applyFill="1" applyBorder="1" applyAlignment="1">
      <alignment horizontal="distributed" vertical="center" indent="1"/>
      <protection/>
    </xf>
    <xf numFmtId="0" fontId="10" fillId="0" borderId="13" xfId="87" applyFont="1" applyFill="1" applyBorder="1" applyAlignment="1">
      <alignment horizontal="center" vertical="center"/>
      <protection/>
    </xf>
    <xf numFmtId="0" fontId="10" fillId="0" borderId="14" xfId="87" applyFont="1" applyFill="1" applyBorder="1" applyAlignment="1">
      <alignment horizontal="center" vertical="center"/>
      <protection/>
    </xf>
    <xf numFmtId="0" fontId="10" fillId="0" borderId="15" xfId="87" applyFont="1" applyFill="1" applyBorder="1" applyAlignment="1">
      <alignment horizontal="center" vertical="center"/>
      <protection/>
    </xf>
    <xf numFmtId="0" fontId="9" fillId="0" borderId="2" xfId="87" applyFont="1" applyFill="1" applyBorder="1" applyAlignment="1">
      <alignment horizontal="left" vertical="center"/>
      <protection/>
    </xf>
    <xf numFmtId="0" fontId="9" fillId="0" borderId="37" xfId="87" applyFont="1" applyFill="1" applyBorder="1" applyAlignment="1">
      <alignment horizontal="left" vertical="center"/>
      <protection/>
    </xf>
    <xf numFmtId="0" fontId="10" fillId="0" borderId="18" xfId="87" applyFont="1" applyFill="1" applyBorder="1" applyAlignment="1">
      <alignment horizontal="distributed" vertical="center"/>
      <protection/>
    </xf>
    <xf numFmtId="0" fontId="10" fillId="0" borderId="2" xfId="87" applyFont="1" applyFill="1" applyBorder="1" applyAlignment="1">
      <alignment horizontal="distributed" vertical="center"/>
      <protection/>
    </xf>
    <xf numFmtId="0" fontId="10" fillId="0" borderId="37" xfId="87" applyFont="1" applyFill="1" applyBorder="1" applyAlignment="1">
      <alignment horizontal="distributed" vertical="center"/>
      <protection/>
    </xf>
    <xf numFmtId="0" fontId="9" fillId="0" borderId="18" xfId="87" applyFont="1" applyFill="1" applyBorder="1" applyAlignment="1">
      <alignment horizontal="center" vertical="center"/>
      <protection/>
    </xf>
    <xf numFmtId="0" fontId="9" fillId="0" borderId="2" xfId="87" applyFont="1" applyFill="1" applyBorder="1" applyAlignment="1">
      <alignment horizontal="center" vertical="center"/>
      <protection/>
    </xf>
    <xf numFmtId="0" fontId="9" fillId="0" borderId="37" xfId="87" applyFont="1" applyFill="1" applyBorder="1" applyAlignment="1">
      <alignment horizontal="center" vertical="center"/>
      <protection/>
    </xf>
    <xf numFmtId="0" fontId="10" fillId="0" borderId="18" xfId="87" applyFont="1" applyFill="1" applyBorder="1" applyAlignment="1">
      <alignment horizontal="center" vertical="center"/>
      <protection/>
    </xf>
    <xf numFmtId="0" fontId="10" fillId="0" borderId="37" xfId="87" applyFont="1" applyFill="1" applyBorder="1" applyAlignment="1">
      <alignment horizontal="center" vertical="center"/>
      <protection/>
    </xf>
    <xf numFmtId="176" fontId="7" fillId="0" borderId="26" xfId="87" applyNumberFormat="1" applyFont="1" applyFill="1" applyBorder="1" applyAlignment="1">
      <alignment horizontal="center" vertical="center"/>
      <protection/>
    </xf>
    <xf numFmtId="176" fontId="9" fillId="0" borderId="18" xfId="87" applyNumberFormat="1" applyFont="1" applyFill="1" applyBorder="1" applyAlignment="1">
      <alignment horizontal="right" vertical="center"/>
      <protection/>
    </xf>
    <xf numFmtId="176" fontId="9" fillId="0" borderId="2" xfId="87" applyNumberFormat="1" applyFont="1" applyFill="1" applyBorder="1" applyAlignment="1">
      <alignment horizontal="right" vertical="center"/>
      <protection/>
    </xf>
    <xf numFmtId="176" fontId="9" fillId="0" borderId="30" xfId="87" applyNumberFormat="1" applyFont="1" applyFill="1" applyBorder="1" applyAlignment="1">
      <alignment horizontal="right" vertical="center"/>
      <protection/>
    </xf>
    <xf numFmtId="0" fontId="9" fillId="0" borderId="30" xfId="87" applyFont="1" applyFill="1" applyBorder="1" applyAlignment="1">
      <alignment horizontal="left" vertical="center"/>
      <protection/>
    </xf>
    <xf numFmtId="0" fontId="10" fillId="0" borderId="36" xfId="87" applyFont="1" applyFill="1" applyBorder="1" applyAlignment="1">
      <alignment horizontal="distributed" vertical="center"/>
      <protection/>
    </xf>
    <xf numFmtId="0" fontId="10" fillId="0" borderId="30" xfId="87" applyFont="1" applyFill="1" applyBorder="1" applyAlignment="1">
      <alignment horizontal="distributed" vertical="center"/>
      <protection/>
    </xf>
    <xf numFmtId="0" fontId="9" fillId="0" borderId="18" xfId="87" applyNumberFormat="1" applyFont="1" applyFill="1" applyBorder="1" applyAlignment="1">
      <alignment horizontal="center" vertical="center"/>
      <protection/>
    </xf>
    <xf numFmtId="0" fontId="9" fillId="0" borderId="30" xfId="87" applyNumberFormat="1" applyFont="1" applyFill="1" applyBorder="1" applyAlignment="1">
      <alignment horizontal="center" vertical="center"/>
      <protection/>
    </xf>
    <xf numFmtId="0" fontId="9" fillId="0" borderId="19" xfId="87" applyFont="1" applyFill="1" applyBorder="1" applyAlignment="1">
      <alignment horizontal="left" vertical="top" wrapText="1" indent="1"/>
      <protection/>
    </xf>
    <xf numFmtId="0" fontId="9" fillId="0" borderId="25" xfId="87" applyFont="1" applyFill="1" applyBorder="1" applyAlignment="1">
      <alignment horizontal="left" vertical="top" indent="1"/>
      <protection/>
    </xf>
    <xf numFmtId="0" fontId="9" fillId="0" borderId="38" xfId="87" applyFont="1" applyFill="1" applyBorder="1" applyAlignment="1">
      <alignment horizontal="left" vertical="top" indent="1"/>
      <protection/>
    </xf>
    <xf numFmtId="0" fontId="9" fillId="0" borderId="28" xfId="87" applyFont="1" applyFill="1" applyBorder="1" applyAlignment="1">
      <alignment horizontal="left" vertical="top" indent="1"/>
      <protection/>
    </xf>
    <xf numFmtId="0" fontId="9" fillId="0" borderId="0" xfId="87" applyFont="1" applyFill="1" applyBorder="1" applyAlignment="1">
      <alignment horizontal="left" vertical="top" indent="1"/>
      <protection/>
    </xf>
    <xf numFmtId="0" fontId="9" fillId="0" borderId="39" xfId="87" applyFont="1" applyFill="1" applyBorder="1" applyAlignment="1">
      <alignment horizontal="left" vertical="top" indent="1"/>
      <protection/>
    </xf>
    <xf numFmtId="0" fontId="9" fillId="0" borderId="40" xfId="87" applyFont="1" applyFill="1" applyBorder="1" applyAlignment="1">
      <alignment horizontal="left" vertical="top" indent="1"/>
      <protection/>
    </xf>
    <xf numFmtId="0" fontId="9" fillId="0" borderId="41" xfId="87" applyFont="1" applyFill="1" applyBorder="1" applyAlignment="1">
      <alignment horizontal="left" vertical="top" indent="1"/>
      <protection/>
    </xf>
    <xf numFmtId="0" fontId="9" fillId="0" borderId="42" xfId="87" applyFont="1" applyFill="1" applyBorder="1" applyAlignment="1">
      <alignment horizontal="left" vertical="top" indent="1"/>
      <protection/>
    </xf>
    <xf numFmtId="0" fontId="9" fillId="0" borderId="43" xfId="87" applyFont="1" applyFill="1" applyBorder="1" applyAlignment="1">
      <alignment horizontal="left" vertical="top" wrapText="1" indent="1"/>
      <protection/>
    </xf>
    <xf numFmtId="0" fontId="9" fillId="0" borderId="21" xfId="87" applyFont="1" applyFill="1" applyBorder="1" applyAlignment="1">
      <alignment horizontal="left" vertical="top" indent="1"/>
      <protection/>
    </xf>
    <xf numFmtId="0" fontId="9" fillId="0" borderId="44" xfId="87" applyFont="1" applyFill="1" applyBorder="1" applyAlignment="1">
      <alignment horizontal="left" vertical="top" indent="1"/>
      <protection/>
    </xf>
    <xf numFmtId="0" fontId="9" fillId="0" borderId="29" xfId="87" applyFont="1" applyFill="1" applyBorder="1" applyAlignment="1">
      <alignment horizontal="left" vertical="top" indent="1"/>
      <protection/>
    </xf>
    <xf numFmtId="0" fontId="9" fillId="0" borderId="45" xfId="87" applyFont="1" applyFill="1" applyBorder="1" applyAlignment="1">
      <alignment horizontal="left" vertical="top" indent="1"/>
      <protection/>
    </xf>
    <xf numFmtId="0" fontId="9" fillId="0" borderId="46" xfId="87" applyFont="1" applyFill="1" applyBorder="1" applyAlignment="1">
      <alignment horizontal="left" vertical="top" indent="1"/>
      <protection/>
    </xf>
    <xf numFmtId="0" fontId="9" fillId="0" borderId="33" xfId="87" applyFont="1" applyBorder="1" applyAlignment="1">
      <alignment horizontal="center" vertical="center" wrapText="1"/>
      <protection/>
    </xf>
    <xf numFmtId="0" fontId="9" fillId="0" borderId="34" xfId="87" applyFont="1" applyBorder="1" applyAlignment="1">
      <alignment horizontal="center" vertical="center"/>
      <protection/>
    </xf>
    <xf numFmtId="0" fontId="9" fillId="0" borderId="47" xfId="87" applyFont="1" applyBorder="1" applyAlignment="1">
      <alignment horizontal="center" vertical="center"/>
      <protection/>
    </xf>
    <xf numFmtId="0" fontId="9" fillId="0" borderId="20" xfId="87" applyFont="1" applyBorder="1" applyAlignment="1">
      <alignment horizontal="center" vertical="center"/>
      <protection/>
    </xf>
    <xf numFmtId="0" fontId="9" fillId="0" borderId="26" xfId="87" applyFont="1" applyBorder="1" applyAlignment="1">
      <alignment horizontal="center" vertical="center"/>
      <protection/>
    </xf>
    <xf numFmtId="0" fontId="9" fillId="0" borderId="48" xfId="87" applyFont="1" applyBorder="1" applyAlignment="1">
      <alignment horizontal="center" vertical="center"/>
      <protection/>
    </xf>
    <xf numFmtId="176" fontId="7" fillId="0" borderId="26" xfId="87" applyNumberFormat="1" applyFont="1" applyFill="1" applyBorder="1" applyAlignment="1">
      <alignment horizontal="right" vertical="center"/>
      <protection/>
    </xf>
    <xf numFmtId="183" fontId="9" fillId="0" borderId="49" xfId="87" applyNumberFormat="1" applyFont="1" applyBorder="1" applyAlignment="1">
      <alignment horizontal="center" vertical="center" shrinkToFit="1"/>
      <protection/>
    </xf>
    <xf numFmtId="183" fontId="9" fillId="0" borderId="35" xfId="87" applyNumberFormat="1" applyFont="1" applyBorder="1" applyAlignment="1">
      <alignment horizontal="center" vertical="center" shrinkToFit="1"/>
      <protection/>
    </xf>
    <xf numFmtId="183" fontId="9" fillId="0" borderId="50" xfId="87" applyNumberFormat="1" applyFont="1" applyBorder="1" applyAlignment="1">
      <alignment horizontal="center" vertical="center" shrinkToFit="1"/>
      <protection/>
    </xf>
    <xf numFmtId="183" fontId="9" fillId="0" borderId="22" xfId="87" applyNumberFormat="1" applyFont="1" applyBorder="1" applyAlignment="1">
      <alignment horizontal="center" vertical="center" shrinkToFit="1"/>
      <protection/>
    </xf>
    <xf numFmtId="0" fontId="10" fillId="0" borderId="19" xfId="87" applyFont="1" applyFill="1" applyBorder="1" applyAlignment="1">
      <alignment horizontal="center" vertical="center"/>
      <protection/>
    </xf>
    <xf numFmtId="0" fontId="10" fillId="0" borderId="38" xfId="87" applyFont="1" applyFill="1" applyBorder="1" applyAlignment="1">
      <alignment horizontal="center" vertical="center"/>
      <protection/>
    </xf>
    <xf numFmtId="0" fontId="10" fillId="0" borderId="28" xfId="87" applyFont="1" applyFill="1" applyBorder="1" applyAlignment="1">
      <alignment horizontal="center" vertical="center"/>
      <protection/>
    </xf>
    <xf numFmtId="0" fontId="10" fillId="0" borderId="39" xfId="87" applyFont="1" applyFill="1" applyBorder="1" applyAlignment="1">
      <alignment horizontal="center" vertical="center"/>
      <protection/>
    </xf>
    <xf numFmtId="0" fontId="10" fillId="0" borderId="20" xfId="87" applyFont="1" applyFill="1" applyBorder="1" applyAlignment="1">
      <alignment horizontal="center" vertical="center"/>
      <protection/>
    </xf>
    <xf numFmtId="0" fontId="10" fillId="0" borderId="48" xfId="87" applyFont="1" applyFill="1" applyBorder="1" applyAlignment="1">
      <alignment horizontal="center" vertical="center"/>
      <protection/>
    </xf>
    <xf numFmtId="0" fontId="9" fillId="0" borderId="43" xfId="87" applyFont="1" applyFill="1" applyBorder="1" applyAlignment="1">
      <alignment horizontal="distributed" vertical="center" indent="1"/>
      <protection/>
    </xf>
    <xf numFmtId="0" fontId="9" fillId="0" borderId="25" xfId="87" applyFont="1" applyFill="1" applyBorder="1" applyAlignment="1">
      <alignment horizontal="distributed" vertical="center" indent="1"/>
      <protection/>
    </xf>
    <xf numFmtId="0" fontId="9" fillId="0" borderId="21" xfId="87" applyFont="1" applyFill="1" applyBorder="1" applyAlignment="1">
      <alignment horizontal="distributed" vertical="center" indent="1"/>
      <protection/>
    </xf>
    <xf numFmtId="0" fontId="9" fillId="0" borderId="44" xfId="87" applyFont="1" applyFill="1" applyBorder="1" applyAlignment="1">
      <alignment horizontal="distributed" vertical="center" indent="1"/>
      <protection/>
    </xf>
    <xf numFmtId="0" fontId="9" fillId="0" borderId="0" xfId="87" applyFont="1" applyFill="1" applyBorder="1" applyAlignment="1">
      <alignment horizontal="distributed" vertical="center" indent="1"/>
      <protection/>
    </xf>
    <xf numFmtId="0" fontId="9" fillId="0" borderId="29" xfId="87" applyFont="1" applyFill="1" applyBorder="1" applyAlignment="1">
      <alignment horizontal="distributed" vertical="center" indent="1"/>
      <protection/>
    </xf>
    <xf numFmtId="0" fontId="9" fillId="0" borderId="50" xfId="87" applyFont="1" applyFill="1" applyBorder="1" applyAlignment="1">
      <alignment horizontal="distributed" vertical="center" indent="1"/>
      <protection/>
    </xf>
    <xf numFmtId="0" fontId="9" fillId="0" borderId="26" xfId="87" applyFont="1" applyFill="1" applyBorder="1" applyAlignment="1">
      <alignment horizontal="distributed" vertical="center" indent="1"/>
      <protection/>
    </xf>
    <xf numFmtId="0" fontId="9" fillId="0" borderId="22" xfId="87" applyFont="1" applyFill="1" applyBorder="1" applyAlignment="1">
      <alignment horizontal="distributed" vertical="center" indent="1"/>
      <protection/>
    </xf>
    <xf numFmtId="0" fontId="10" fillId="0" borderId="13" xfId="87" applyFont="1" applyFill="1" applyBorder="1" applyAlignment="1">
      <alignment horizontal="center" vertical="center" wrapText="1" shrinkToFit="1"/>
      <protection/>
    </xf>
    <xf numFmtId="0" fontId="10" fillId="0" borderId="14" xfId="87" applyFont="1" applyFill="1" applyBorder="1" applyAlignment="1">
      <alignment horizontal="center" vertical="center" wrapText="1" shrinkToFit="1"/>
      <protection/>
    </xf>
    <xf numFmtId="0" fontId="10" fillId="0" borderId="15" xfId="87" applyFont="1" applyFill="1" applyBorder="1" applyAlignment="1">
      <alignment horizontal="center" vertical="center" wrapText="1" shrinkToFit="1"/>
      <protection/>
    </xf>
    <xf numFmtId="176" fontId="77" fillId="0" borderId="20" xfId="0" applyNumberFormat="1" applyFont="1" applyBorder="1" applyAlignment="1">
      <alignment horizontal="center"/>
    </xf>
    <xf numFmtId="176" fontId="77" fillId="0" borderId="26" xfId="0" applyNumberFormat="1" applyFont="1" applyBorder="1" applyAlignment="1">
      <alignment horizontal="center"/>
    </xf>
    <xf numFmtId="176" fontId="77" fillId="0" borderId="22" xfId="0" applyNumberFormat="1" applyFont="1" applyBorder="1" applyAlignment="1">
      <alignment horizontal="center"/>
    </xf>
    <xf numFmtId="177" fontId="7" fillId="0" borderId="19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horizontal="center"/>
    </xf>
    <xf numFmtId="176" fontId="7" fillId="0" borderId="25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/>
    </xf>
    <xf numFmtId="176" fontId="7" fillId="0" borderId="26" xfId="0" applyNumberFormat="1" applyFont="1" applyBorder="1" applyAlignment="1">
      <alignment horizontal="center"/>
    </xf>
    <xf numFmtId="176" fontId="7" fillId="0" borderId="22" xfId="0" applyNumberFormat="1" applyFont="1" applyBorder="1" applyAlignment="1">
      <alignment horizontal="center"/>
    </xf>
    <xf numFmtId="176" fontId="7" fillId="0" borderId="14" xfId="0" applyNumberFormat="1" applyFont="1" applyBorder="1" applyAlignment="1">
      <alignment horizontal="right"/>
    </xf>
    <xf numFmtId="177" fontId="7" fillId="0" borderId="28" xfId="0" applyNumberFormat="1" applyFont="1" applyBorder="1" applyAlignment="1">
      <alignment horizontal="right"/>
    </xf>
    <xf numFmtId="177" fontId="7" fillId="0" borderId="29" xfId="0" applyNumberFormat="1" applyFont="1" applyBorder="1" applyAlignment="1">
      <alignment horizontal="right"/>
    </xf>
    <xf numFmtId="176" fontId="77" fillId="0" borderId="25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176" fontId="77" fillId="0" borderId="0" xfId="0" applyNumberFormat="1" applyFont="1" applyBorder="1" applyAlignment="1">
      <alignment horizontal="right" vertical="center"/>
    </xf>
    <xf numFmtId="176" fontId="77" fillId="0" borderId="51" xfId="0" applyNumberFormat="1" applyFont="1" applyBorder="1" applyAlignment="1">
      <alignment horizontal="right" vertical="center"/>
    </xf>
    <xf numFmtId="176" fontId="77" fillId="0" borderId="52" xfId="0" applyNumberFormat="1" applyFont="1" applyBorder="1" applyAlignment="1">
      <alignment horizontal="right" vertical="center"/>
    </xf>
    <xf numFmtId="176" fontId="77" fillId="0" borderId="19" xfId="0" applyNumberFormat="1" applyFont="1" applyBorder="1" applyAlignment="1">
      <alignment horizontal="center"/>
    </xf>
    <xf numFmtId="176" fontId="77" fillId="0" borderId="25" xfId="0" applyNumberFormat="1" applyFont="1" applyBorder="1" applyAlignment="1">
      <alignment horizontal="center"/>
    </xf>
    <xf numFmtId="176" fontId="77" fillId="0" borderId="21" xfId="0" applyNumberFormat="1" applyFont="1" applyBorder="1" applyAlignment="1">
      <alignment horizontal="center"/>
    </xf>
    <xf numFmtId="49" fontId="77" fillId="0" borderId="20" xfId="0" applyNumberFormat="1" applyFont="1" applyBorder="1" applyAlignment="1">
      <alignment horizontal="left"/>
    </xf>
    <xf numFmtId="49" fontId="77" fillId="0" borderId="26" xfId="0" applyNumberFormat="1" applyFont="1" applyBorder="1" applyAlignment="1">
      <alignment horizontal="left"/>
    </xf>
    <xf numFmtId="49" fontId="77" fillId="0" borderId="22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176" fontId="77" fillId="0" borderId="26" xfId="0" applyNumberFormat="1" applyFont="1" applyBorder="1" applyAlignment="1">
      <alignment horizontal="center" vertical="center"/>
    </xf>
    <xf numFmtId="176" fontId="77" fillId="0" borderId="22" xfId="0" applyNumberFormat="1" applyFont="1" applyBorder="1" applyAlignment="1">
      <alignment horizontal="center" vertical="center"/>
    </xf>
    <xf numFmtId="49" fontId="77" fillId="0" borderId="19" xfId="0" applyNumberFormat="1" applyFont="1" applyBorder="1" applyAlignment="1">
      <alignment horizontal="left"/>
    </xf>
    <xf numFmtId="49" fontId="77" fillId="0" borderId="25" xfId="0" applyNumberFormat="1" applyFont="1" applyBorder="1" applyAlignment="1">
      <alignment horizontal="left"/>
    </xf>
    <xf numFmtId="49" fontId="77" fillId="0" borderId="21" xfId="0" applyNumberFormat="1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10" fillId="0" borderId="13" xfId="0" applyNumberFormat="1" applyFont="1" applyBorder="1" applyAlignment="1">
      <alignment horizontal="right"/>
    </xf>
    <xf numFmtId="176" fontId="10" fillId="0" borderId="15" xfId="0" applyNumberFormat="1" applyFont="1" applyBorder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left"/>
    </xf>
    <xf numFmtId="49" fontId="11" fillId="0" borderId="25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/>
    </xf>
    <xf numFmtId="49" fontId="11" fillId="0" borderId="26" xfId="0" applyNumberFormat="1" applyFont="1" applyBorder="1" applyAlignment="1">
      <alignment horizontal="left"/>
    </xf>
    <xf numFmtId="49" fontId="11" fillId="0" borderId="22" xfId="0" applyNumberFormat="1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176" fontId="7" fillId="0" borderId="27" xfId="0" applyNumberFormat="1" applyFont="1" applyBorder="1" applyAlignment="1">
      <alignment horizontal="right"/>
    </xf>
    <xf numFmtId="176" fontId="77" fillId="0" borderId="20" xfId="0" applyNumberFormat="1" applyFont="1" applyBorder="1" applyAlignment="1">
      <alignment horizontal="left" vertical="center" indent="1"/>
    </xf>
    <xf numFmtId="176" fontId="77" fillId="0" borderId="26" xfId="0" applyNumberFormat="1" applyFont="1" applyBorder="1" applyAlignment="1">
      <alignment horizontal="left" vertical="center" indent="1"/>
    </xf>
    <xf numFmtId="176" fontId="77" fillId="0" borderId="22" xfId="0" applyNumberFormat="1" applyFont="1" applyBorder="1" applyAlignment="1">
      <alignment horizontal="left" vertical="center" indent="1"/>
    </xf>
    <xf numFmtId="176" fontId="77" fillId="0" borderId="19" xfId="0" applyNumberFormat="1" applyFont="1" applyBorder="1" applyAlignment="1">
      <alignment horizontal="right" vertical="center"/>
    </xf>
    <xf numFmtId="176" fontId="7" fillId="0" borderId="53" xfId="0" applyNumberFormat="1" applyFont="1" applyBorder="1" applyAlignment="1">
      <alignment horizontal="right"/>
    </xf>
    <xf numFmtId="176" fontId="7" fillId="0" borderId="32" xfId="0" applyNumberFormat="1" applyFont="1" applyBorder="1" applyAlignment="1">
      <alignment horizontal="right"/>
    </xf>
    <xf numFmtId="176" fontId="7" fillId="0" borderId="20" xfId="0" applyNumberFormat="1" applyFont="1" applyBorder="1" applyAlignment="1">
      <alignment horizontal="left"/>
    </xf>
    <xf numFmtId="176" fontId="7" fillId="0" borderId="26" xfId="0" applyNumberFormat="1" applyFont="1" applyBorder="1" applyAlignment="1">
      <alignment horizontal="left"/>
    </xf>
    <xf numFmtId="176" fontId="7" fillId="0" borderId="22" xfId="0" applyNumberFormat="1" applyFont="1" applyBorder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8" fontId="9" fillId="0" borderId="19" xfId="66" applyFont="1" applyFill="1" applyBorder="1" applyAlignment="1">
      <alignment horizontal="center" vertical="center"/>
    </xf>
    <xf numFmtId="38" fontId="9" fillId="0" borderId="25" xfId="66" applyFont="1" applyFill="1" applyBorder="1" applyAlignment="1">
      <alignment horizontal="center" vertical="center"/>
    </xf>
    <xf numFmtId="38" fontId="9" fillId="0" borderId="21" xfId="66" applyFont="1" applyFill="1" applyBorder="1" applyAlignment="1">
      <alignment horizontal="center" vertical="center"/>
    </xf>
    <xf numFmtId="38" fontId="9" fillId="0" borderId="28" xfId="66" applyFont="1" applyFill="1" applyBorder="1" applyAlignment="1">
      <alignment horizontal="center" vertical="center"/>
    </xf>
    <xf numFmtId="38" fontId="9" fillId="0" borderId="0" xfId="66" applyFont="1" applyFill="1" applyBorder="1" applyAlignment="1">
      <alignment horizontal="center" vertical="center"/>
    </xf>
    <xf numFmtId="38" fontId="9" fillId="0" borderId="29" xfId="66" applyFont="1" applyFill="1" applyBorder="1" applyAlignment="1">
      <alignment horizontal="center" vertical="center"/>
    </xf>
    <xf numFmtId="38" fontId="9" fillId="0" borderId="20" xfId="66" applyFont="1" applyFill="1" applyBorder="1" applyAlignment="1">
      <alignment horizontal="center" vertical="center"/>
    </xf>
    <xf numFmtId="38" fontId="9" fillId="0" borderId="26" xfId="66" applyFont="1" applyFill="1" applyBorder="1" applyAlignment="1">
      <alignment horizontal="center" vertical="center"/>
    </xf>
    <xf numFmtId="38" fontId="9" fillId="0" borderId="22" xfId="66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right"/>
    </xf>
    <xf numFmtId="177" fontId="7" fillId="0" borderId="21" xfId="0" applyNumberFormat="1" applyFont="1" applyFill="1" applyBorder="1" applyAlignment="1">
      <alignment horizontal="right"/>
    </xf>
    <xf numFmtId="177" fontId="7" fillId="0" borderId="20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76" fontId="10" fillId="0" borderId="13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38" fontId="34" fillId="0" borderId="19" xfId="66" applyFont="1" applyFill="1" applyBorder="1" applyAlignment="1">
      <alignment horizontal="left"/>
    </xf>
    <xf numFmtId="38" fontId="34" fillId="0" borderId="25" xfId="66" applyFont="1" applyFill="1" applyBorder="1" applyAlignment="1">
      <alignment horizontal="left"/>
    </xf>
    <xf numFmtId="38" fontId="34" fillId="0" borderId="21" xfId="66" applyFont="1" applyFill="1" applyBorder="1" applyAlignment="1">
      <alignment horizontal="left"/>
    </xf>
    <xf numFmtId="38" fontId="34" fillId="0" borderId="20" xfId="66" applyFont="1" applyFill="1" applyBorder="1" applyAlignment="1">
      <alignment horizontal="left"/>
    </xf>
    <xf numFmtId="38" fontId="34" fillId="0" borderId="26" xfId="66" applyFont="1" applyFill="1" applyBorder="1" applyAlignment="1">
      <alignment horizontal="left"/>
    </xf>
    <xf numFmtId="38" fontId="34" fillId="0" borderId="22" xfId="66" applyFont="1" applyFill="1" applyBorder="1" applyAlignment="1">
      <alignment horizontal="left"/>
    </xf>
    <xf numFmtId="38" fontId="81" fillId="0" borderId="19" xfId="66" applyFont="1" applyFill="1" applyBorder="1" applyAlignment="1">
      <alignment horizontal="left"/>
    </xf>
    <xf numFmtId="38" fontId="81" fillId="0" borderId="25" xfId="66" applyFont="1" applyFill="1" applyBorder="1" applyAlignment="1">
      <alignment horizontal="left"/>
    </xf>
    <xf numFmtId="38" fontId="81" fillId="0" borderId="21" xfId="66" applyFont="1" applyFill="1" applyBorder="1" applyAlignment="1">
      <alignment horizontal="left"/>
    </xf>
    <xf numFmtId="38" fontId="7" fillId="0" borderId="13" xfId="66" applyFont="1" applyFill="1" applyBorder="1" applyAlignment="1">
      <alignment horizontal="right"/>
    </xf>
    <xf numFmtId="38" fontId="7" fillId="0" borderId="15" xfId="66" applyFont="1" applyFill="1" applyBorder="1" applyAlignment="1">
      <alignment horizontal="right"/>
    </xf>
    <xf numFmtId="178" fontId="7" fillId="0" borderId="19" xfId="0" applyNumberFormat="1" applyFont="1" applyFill="1" applyBorder="1" applyAlignment="1">
      <alignment horizontal="right"/>
    </xf>
    <xf numFmtId="178" fontId="7" fillId="0" borderId="21" xfId="0" applyNumberFormat="1" applyFont="1" applyFill="1" applyBorder="1" applyAlignment="1">
      <alignment horizontal="right"/>
    </xf>
    <xf numFmtId="178" fontId="7" fillId="0" borderId="20" xfId="0" applyNumberFormat="1" applyFont="1" applyFill="1" applyBorder="1" applyAlignment="1">
      <alignment horizontal="right"/>
    </xf>
    <xf numFmtId="178" fontId="7" fillId="0" borderId="22" xfId="0" applyNumberFormat="1" applyFont="1" applyFill="1" applyBorder="1" applyAlignment="1">
      <alignment horizontal="right"/>
    </xf>
    <xf numFmtId="38" fontId="81" fillId="0" borderId="20" xfId="66" applyFont="1" applyFill="1" applyBorder="1" applyAlignment="1">
      <alignment horizontal="left"/>
    </xf>
    <xf numFmtId="38" fontId="81" fillId="0" borderId="26" xfId="66" applyFont="1" applyFill="1" applyBorder="1" applyAlignment="1">
      <alignment horizontal="left"/>
    </xf>
    <xf numFmtId="38" fontId="81" fillId="0" borderId="22" xfId="66" applyFont="1" applyFill="1" applyBorder="1" applyAlignment="1">
      <alignment horizontal="left"/>
    </xf>
    <xf numFmtId="177" fontId="77" fillId="0" borderId="19" xfId="0" applyNumberFormat="1" applyFont="1" applyFill="1" applyBorder="1" applyAlignment="1">
      <alignment horizontal="right"/>
    </xf>
    <xf numFmtId="177" fontId="77" fillId="0" borderId="21" xfId="0" applyNumberFormat="1" applyFont="1" applyFill="1" applyBorder="1" applyAlignment="1">
      <alignment horizontal="right"/>
    </xf>
    <xf numFmtId="177" fontId="77" fillId="0" borderId="20" xfId="0" applyNumberFormat="1" applyFont="1" applyFill="1" applyBorder="1" applyAlignment="1">
      <alignment horizontal="right"/>
    </xf>
    <xf numFmtId="177" fontId="77" fillId="0" borderId="22" xfId="0" applyNumberFormat="1" applyFont="1" applyFill="1" applyBorder="1" applyAlignment="1">
      <alignment horizontal="right"/>
    </xf>
    <xf numFmtId="176" fontId="77" fillId="0" borderId="13" xfId="0" applyNumberFormat="1" applyFont="1" applyFill="1" applyBorder="1" applyAlignment="1">
      <alignment horizontal="right"/>
    </xf>
    <xf numFmtId="176" fontId="77" fillId="0" borderId="15" xfId="0" applyNumberFormat="1" applyFont="1" applyFill="1" applyBorder="1" applyAlignment="1">
      <alignment horizontal="right"/>
    </xf>
    <xf numFmtId="38" fontId="77" fillId="0" borderId="13" xfId="66" applyFont="1" applyFill="1" applyBorder="1" applyAlignment="1">
      <alignment horizontal="right"/>
    </xf>
    <xf numFmtId="38" fontId="77" fillId="0" borderId="15" xfId="66" applyFont="1" applyFill="1" applyBorder="1" applyAlignment="1">
      <alignment horizontal="right"/>
    </xf>
    <xf numFmtId="38" fontId="9" fillId="0" borderId="13" xfId="66" applyFont="1" applyFill="1" applyBorder="1" applyAlignment="1">
      <alignment horizontal="center"/>
    </xf>
    <xf numFmtId="38" fontId="9" fillId="0" borderId="14" xfId="66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4" fillId="0" borderId="19" xfId="0" applyFont="1" applyBorder="1" applyAlignment="1">
      <alignment horizontal="left"/>
    </xf>
    <xf numFmtId="0" fontId="34" fillId="0" borderId="25" xfId="0" applyFont="1" applyBorder="1" applyAlignment="1">
      <alignment horizontal="left"/>
    </xf>
    <xf numFmtId="0" fontId="34" fillId="0" borderId="21" xfId="0" applyFont="1" applyBorder="1" applyAlignment="1">
      <alignment horizontal="left"/>
    </xf>
    <xf numFmtId="0" fontId="34" fillId="0" borderId="20" xfId="0" applyFont="1" applyBorder="1" applyAlignment="1">
      <alignment horizontal="left"/>
    </xf>
    <xf numFmtId="0" fontId="34" fillId="0" borderId="26" xfId="0" applyFont="1" applyBorder="1" applyAlignment="1">
      <alignment horizontal="left"/>
    </xf>
    <xf numFmtId="0" fontId="34" fillId="0" borderId="22" xfId="0" applyFont="1" applyBorder="1" applyAlignment="1">
      <alignment horizontal="left"/>
    </xf>
    <xf numFmtId="177" fontId="7" fillId="0" borderId="19" xfId="86" applyNumberFormat="1" applyFont="1" applyFill="1" applyBorder="1" applyAlignment="1">
      <alignment horizontal="right"/>
      <protection/>
    </xf>
    <xf numFmtId="177" fontId="7" fillId="0" borderId="21" xfId="86" applyNumberFormat="1" applyFont="1" applyFill="1" applyBorder="1" applyAlignment="1">
      <alignment horizontal="right"/>
      <protection/>
    </xf>
    <xf numFmtId="177" fontId="7" fillId="0" borderId="20" xfId="86" applyNumberFormat="1" applyFont="1" applyFill="1" applyBorder="1" applyAlignment="1">
      <alignment horizontal="right"/>
      <protection/>
    </xf>
    <xf numFmtId="177" fontId="7" fillId="0" borderId="22" xfId="86" applyNumberFormat="1" applyFont="1" applyFill="1" applyBorder="1" applyAlignment="1">
      <alignment horizontal="right"/>
      <protection/>
    </xf>
    <xf numFmtId="176" fontId="7" fillId="0" borderId="13" xfId="86" applyNumberFormat="1" applyFont="1" applyFill="1" applyBorder="1" applyAlignment="1">
      <alignment horizontal="right"/>
      <protection/>
    </xf>
    <xf numFmtId="176" fontId="7" fillId="0" borderId="15" xfId="86" applyNumberFormat="1" applyFont="1" applyFill="1" applyBorder="1" applyAlignment="1">
      <alignment horizontal="right"/>
      <protection/>
    </xf>
    <xf numFmtId="0" fontId="8" fillId="0" borderId="0" xfId="86" applyFont="1" applyFill="1" applyAlignment="1">
      <alignment horizontal="center"/>
      <protection/>
    </xf>
    <xf numFmtId="0" fontId="7" fillId="0" borderId="0" xfId="86" applyFont="1" applyFill="1" applyAlignment="1">
      <alignment horizontal="center"/>
      <protection/>
    </xf>
    <xf numFmtId="0" fontId="9" fillId="0" borderId="13" xfId="86" applyFont="1" applyFill="1" applyBorder="1" applyAlignment="1">
      <alignment horizontal="center" vertical="center"/>
      <protection/>
    </xf>
    <xf numFmtId="0" fontId="9" fillId="0" borderId="14" xfId="86" applyFont="1" applyFill="1" applyBorder="1" applyAlignment="1">
      <alignment horizontal="center" vertical="center"/>
      <protection/>
    </xf>
    <xf numFmtId="0" fontId="9" fillId="0" borderId="15" xfId="86" applyFont="1" applyFill="1" applyBorder="1" applyAlignment="1">
      <alignment horizontal="center" vertical="center"/>
      <protection/>
    </xf>
    <xf numFmtId="0" fontId="9" fillId="0" borderId="19" xfId="86" applyFont="1" applyFill="1" applyBorder="1" applyAlignment="1">
      <alignment horizontal="center" vertical="center"/>
      <protection/>
    </xf>
    <xf numFmtId="0" fontId="9" fillId="0" borderId="21" xfId="86" applyFont="1" applyFill="1" applyBorder="1" applyAlignment="1">
      <alignment horizontal="center" vertical="center"/>
      <protection/>
    </xf>
    <xf numFmtId="0" fontId="9" fillId="0" borderId="28" xfId="86" applyFont="1" applyFill="1" applyBorder="1" applyAlignment="1">
      <alignment horizontal="center" vertical="center"/>
      <protection/>
    </xf>
    <xf numFmtId="0" fontId="9" fillId="0" borderId="29" xfId="86" applyFont="1" applyFill="1" applyBorder="1" applyAlignment="1">
      <alignment horizontal="center" vertical="center"/>
      <protection/>
    </xf>
    <xf numFmtId="0" fontId="9" fillId="0" borderId="20" xfId="86" applyFont="1" applyFill="1" applyBorder="1" applyAlignment="1">
      <alignment horizontal="center" vertical="center"/>
      <protection/>
    </xf>
    <xf numFmtId="0" fontId="9" fillId="0" borderId="22" xfId="86" applyFont="1" applyFill="1" applyBorder="1" applyAlignment="1">
      <alignment horizontal="center" vertical="center"/>
      <protection/>
    </xf>
    <xf numFmtId="0" fontId="9" fillId="0" borderId="13" xfId="86" applyFont="1" applyFill="1" applyBorder="1" applyAlignment="1">
      <alignment horizontal="center"/>
      <protection/>
    </xf>
    <xf numFmtId="0" fontId="9" fillId="0" borderId="14" xfId="86" applyFont="1" applyFill="1" applyBorder="1" applyAlignment="1">
      <alignment horizontal="center"/>
      <protection/>
    </xf>
    <xf numFmtId="0" fontId="9" fillId="0" borderId="25" xfId="86" applyFont="1" applyFill="1" applyBorder="1" applyAlignment="1">
      <alignment horizontal="center" vertical="center"/>
      <protection/>
    </xf>
    <xf numFmtId="0" fontId="9" fillId="0" borderId="0" xfId="86" applyFont="1" applyFill="1" applyAlignment="1">
      <alignment horizontal="center" vertical="center"/>
      <protection/>
    </xf>
    <xf numFmtId="0" fontId="9" fillId="0" borderId="26" xfId="86" applyFont="1" applyFill="1" applyBorder="1" applyAlignment="1">
      <alignment horizontal="center" vertical="center"/>
      <protection/>
    </xf>
    <xf numFmtId="0" fontId="34" fillId="0" borderId="19" xfId="86" applyFont="1" applyFill="1" applyBorder="1" applyAlignment="1">
      <alignment horizontal="left"/>
      <protection/>
    </xf>
    <xf numFmtId="0" fontId="34" fillId="0" borderId="25" xfId="86" applyFont="1" applyFill="1" applyBorder="1" applyAlignment="1">
      <alignment horizontal="left"/>
      <protection/>
    </xf>
    <xf numFmtId="0" fontId="34" fillId="0" borderId="21" xfId="86" applyFont="1" applyFill="1" applyBorder="1" applyAlignment="1">
      <alignment horizontal="left"/>
      <protection/>
    </xf>
    <xf numFmtId="0" fontId="81" fillId="0" borderId="20" xfId="86" applyFont="1" applyFill="1" applyBorder="1" applyAlignment="1">
      <alignment horizontal="left"/>
      <protection/>
    </xf>
    <xf numFmtId="0" fontId="81" fillId="0" borderId="26" xfId="86" applyFont="1" applyFill="1" applyBorder="1" applyAlignment="1">
      <alignment horizontal="left"/>
      <protection/>
    </xf>
    <xf numFmtId="0" fontId="81" fillId="0" borderId="22" xfId="86" applyFont="1" applyFill="1" applyBorder="1" applyAlignment="1">
      <alignment horizontal="left"/>
      <protection/>
    </xf>
    <xf numFmtId="0" fontId="81" fillId="0" borderId="19" xfId="86" applyFont="1" applyFill="1" applyBorder="1" applyAlignment="1">
      <alignment horizontal="left"/>
      <protection/>
    </xf>
    <xf numFmtId="0" fontId="81" fillId="0" borderId="25" xfId="86" applyFont="1" applyFill="1" applyBorder="1" applyAlignment="1">
      <alignment horizontal="left"/>
      <protection/>
    </xf>
    <xf numFmtId="0" fontId="81" fillId="0" borderId="21" xfId="86" applyFont="1" applyFill="1" applyBorder="1" applyAlignment="1">
      <alignment horizontal="left"/>
      <protection/>
    </xf>
    <xf numFmtId="38" fontId="7" fillId="0" borderId="13" xfId="66" applyFont="1" applyFill="1" applyBorder="1" applyAlignment="1">
      <alignment/>
    </xf>
    <xf numFmtId="38" fontId="7" fillId="0" borderId="15" xfId="66" applyFont="1" applyFill="1" applyBorder="1" applyAlignment="1">
      <alignment/>
    </xf>
    <xf numFmtId="176" fontId="10" fillId="0" borderId="13" xfId="86" applyNumberFormat="1" applyFont="1" applyFill="1" applyBorder="1" applyAlignment="1">
      <alignment horizontal="right"/>
      <protection/>
    </xf>
    <xf numFmtId="176" fontId="10" fillId="0" borderId="15" xfId="86" applyNumberFormat="1" applyFont="1" applyFill="1" applyBorder="1" applyAlignment="1">
      <alignment horizontal="right"/>
      <protection/>
    </xf>
    <xf numFmtId="0" fontId="34" fillId="0" borderId="20" xfId="86" applyFont="1" applyFill="1" applyBorder="1" applyAlignment="1">
      <alignment horizontal="left"/>
      <protection/>
    </xf>
    <xf numFmtId="0" fontId="34" fillId="0" borderId="26" xfId="86" applyFont="1" applyFill="1" applyBorder="1" applyAlignment="1">
      <alignment horizontal="left"/>
      <protection/>
    </xf>
    <xf numFmtId="0" fontId="34" fillId="0" borderId="22" xfId="86" applyFont="1" applyFill="1" applyBorder="1" applyAlignment="1">
      <alignment horizontal="left"/>
      <protection/>
    </xf>
    <xf numFmtId="176" fontId="7" fillId="0" borderId="19" xfId="86" applyNumberFormat="1" applyFont="1" applyFill="1" applyBorder="1" applyAlignment="1">
      <alignment horizontal="right"/>
      <protection/>
    </xf>
    <xf numFmtId="176" fontId="7" fillId="0" borderId="20" xfId="86" applyNumberFormat="1" applyFont="1" applyFill="1" applyBorder="1" applyAlignment="1">
      <alignment horizontal="right"/>
      <protection/>
    </xf>
    <xf numFmtId="38" fontId="7" fillId="0" borderId="14" xfId="66" applyFont="1" applyFill="1" applyBorder="1" applyAlignment="1">
      <alignment horizontal="right"/>
    </xf>
    <xf numFmtId="197" fontId="7" fillId="0" borderId="19" xfId="0" applyNumberFormat="1" applyFont="1" applyFill="1" applyBorder="1" applyAlignment="1">
      <alignment horizontal="right"/>
    </xf>
    <xf numFmtId="197" fontId="7" fillId="0" borderId="21" xfId="0" applyNumberFormat="1" applyFont="1" applyFill="1" applyBorder="1" applyAlignment="1">
      <alignment horizontal="right"/>
    </xf>
    <xf numFmtId="197" fontId="7" fillId="0" borderId="20" xfId="0" applyNumberFormat="1" applyFont="1" applyFill="1" applyBorder="1" applyAlignment="1">
      <alignment horizontal="right"/>
    </xf>
    <xf numFmtId="197" fontId="7" fillId="0" borderId="22" xfId="0" applyNumberFormat="1" applyFont="1" applyFill="1" applyBorder="1" applyAlignment="1">
      <alignment horizontal="right"/>
    </xf>
    <xf numFmtId="178" fontId="7" fillId="0" borderId="19" xfId="0" applyNumberFormat="1" applyFont="1" applyBorder="1" applyAlignment="1">
      <alignment horizontal="right"/>
    </xf>
    <xf numFmtId="178" fontId="7" fillId="0" borderId="21" xfId="0" applyNumberFormat="1" applyFont="1" applyBorder="1" applyAlignment="1">
      <alignment horizontal="right"/>
    </xf>
    <xf numFmtId="178" fontId="7" fillId="0" borderId="20" xfId="0" applyNumberFormat="1" applyFont="1" applyBorder="1" applyAlignment="1">
      <alignment horizontal="right"/>
    </xf>
    <xf numFmtId="178" fontId="7" fillId="0" borderId="22" xfId="0" applyNumberFormat="1" applyFont="1" applyBorder="1" applyAlignment="1">
      <alignment horizontal="right"/>
    </xf>
    <xf numFmtId="49" fontId="34" fillId="0" borderId="19" xfId="0" applyNumberFormat="1" applyFont="1" applyBorder="1" applyAlignment="1">
      <alignment horizontal="left"/>
    </xf>
    <xf numFmtId="49" fontId="34" fillId="0" borderId="25" xfId="0" applyNumberFormat="1" applyFont="1" applyBorder="1" applyAlignment="1">
      <alignment horizontal="left"/>
    </xf>
    <xf numFmtId="49" fontId="34" fillId="0" borderId="21" xfId="0" applyNumberFormat="1" applyFont="1" applyBorder="1" applyAlignment="1">
      <alignment horizontal="left"/>
    </xf>
    <xf numFmtId="49" fontId="34" fillId="0" borderId="20" xfId="0" applyNumberFormat="1" applyFont="1" applyBorder="1" applyAlignment="1">
      <alignment horizontal="left"/>
    </xf>
    <xf numFmtId="49" fontId="34" fillId="0" borderId="26" xfId="0" applyNumberFormat="1" applyFont="1" applyBorder="1" applyAlignment="1">
      <alignment horizontal="left"/>
    </xf>
    <xf numFmtId="49" fontId="34" fillId="0" borderId="22" xfId="0" applyNumberFormat="1" applyFont="1" applyBorder="1" applyAlignment="1">
      <alignment horizontal="left"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0" fillId="34" borderId="18" xfId="0" applyFont="1" applyFill="1" applyBorder="1" applyAlignment="1">
      <alignment horizontal="center"/>
    </xf>
    <xf numFmtId="0" fontId="0" fillId="34" borderId="2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horizontal="right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194" fontId="34" fillId="0" borderId="26" xfId="66" applyNumberFormat="1" applyFont="1" applyBorder="1" applyAlignment="1">
      <alignment horizontal="left" shrinkToFit="1"/>
    </xf>
    <xf numFmtId="194" fontId="34" fillId="0" borderId="22" xfId="66" applyNumberFormat="1" applyFont="1" applyBorder="1" applyAlignment="1">
      <alignment horizontal="left" shrinkToFit="1"/>
    </xf>
    <xf numFmtId="193" fontId="34" fillId="0" borderId="25" xfId="66" applyNumberFormat="1" applyFont="1" applyBorder="1" applyAlignment="1">
      <alignment horizontal="left" shrinkToFit="1"/>
    </xf>
    <xf numFmtId="193" fontId="34" fillId="0" borderId="21" xfId="66" applyNumberFormat="1" applyFont="1" applyBorder="1" applyAlignment="1">
      <alignment horizontal="left" shrinkToFit="1"/>
    </xf>
    <xf numFmtId="0" fontId="34" fillId="0" borderId="19" xfId="0" applyNumberFormat="1" applyFont="1" applyBorder="1" applyAlignment="1">
      <alignment horizontal="left"/>
    </xf>
    <xf numFmtId="0" fontId="34" fillId="0" borderId="25" xfId="0" applyNumberFormat="1" applyFont="1" applyBorder="1" applyAlignment="1">
      <alignment horizontal="left"/>
    </xf>
    <xf numFmtId="0" fontId="34" fillId="0" borderId="21" xfId="0" applyNumberFormat="1" applyFont="1" applyBorder="1" applyAlignment="1">
      <alignment horizontal="left"/>
    </xf>
    <xf numFmtId="0" fontId="34" fillId="0" borderId="28" xfId="0" applyNumberFormat="1" applyFont="1" applyBorder="1" applyAlignment="1">
      <alignment horizontal="left"/>
    </xf>
    <xf numFmtId="0" fontId="34" fillId="0" borderId="0" xfId="0" applyNumberFormat="1" applyFont="1" applyBorder="1" applyAlignment="1">
      <alignment horizontal="left"/>
    </xf>
    <xf numFmtId="0" fontId="34" fillId="0" borderId="29" xfId="0" applyNumberFormat="1" applyFont="1" applyBorder="1" applyAlignment="1">
      <alignment horizontal="left"/>
    </xf>
    <xf numFmtId="0" fontId="34" fillId="0" borderId="20" xfId="0" applyNumberFormat="1" applyFont="1" applyBorder="1" applyAlignment="1">
      <alignment horizontal="left"/>
    </xf>
    <xf numFmtId="0" fontId="34" fillId="0" borderId="26" xfId="0" applyNumberFormat="1" applyFont="1" applyBorder="1" applyAlignment="1">
      <alignment horizontal="left"/>
    </xf>
    <xf numFmtId="0" fontId="34" fillId="0" borderId="22" xfId="0" applyNumberFormat="1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0" xfId="0" applyBorder="1" applyAlignment="1">
      <alignment vertical="center"/>
    </xf>
    <xf numFmtId="176" fontId="7" fillId="0" borderId="13" xfId="0" applyNumberFormat="1" applyFont="1" applyBorder="1" applyAlignment="1">
      <alignment horizontal="right" shrinkToFit="1"/>
    </xf>
    <xf numFmtId="0" fontId="0" fillId="0" borderId="15" xfId="0" applyBorder="1" applyAlignment="1">
      <alignment horizontal="right" shrinkToFit="1"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パーセント 2" xfId="58"/>
    <cellStyle name="Hyperlink" xfId="59"/>
    <cellStyle name="メモ" xfId="60"/>
    <cellStyle name="リンク セル" xfId="61"/>
    <cellStyle name="悪い" xfId="62"/>
    <cellStyle name="会社名" xfId="63"/>
    <cellStyle name="計算" xfId="64"/>
    <cellStyle name="警告文" xfId="65"/>
    <cellStyle name="Comma [0]" xfId="66"/>
    <cellStyle name="Comma" xfId="67"/>
    <cellStyle name="桁区切り 2" xfId="68"/>
    <cellStyle name="桁区切り 2 2" xfId="69"/>
    <cellStyle name="桁区切り 3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数量" xfId="77"/>
    <cellStyle name="説明文" xfId="78"/>
    <cellStyle name="Currency [0]" xfId="79"/>
    <cellStyle name="Currency" xfId="80"/>
    <cellStyle name="入力" xfId="81"/>
    <cellStyle name="標準 2" xfId="82"/>
    <cellStyle name="標準 2 2" xfId="83"/>
    <cellStyle name="標準 2 2 2" xfId="84"/>
    <cellStyle name="標準 2 3" xfId="85"/>
    <cellStyle name="標準 4" xfId="86"/>
    <cellStyle name="標準_設計書表紙(改訂）" xfId="87"/>
    <cellStyle name="標準２" xfId="88"/>
    <cellStyle name="標準A" xfId="89"/>
    <cellStyle name="Followed Hyperlink" xfId="90"/>
    <cellStyle name="未定義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externalLink" Target="externalLinks/externalLink17.xml" /><Relationship Id="rId37" Type="http://schemas.openxmlformats.org/officeDocument/2006/relationships/externalLink" Target="externalLinks/externalLink18.xml" /><Relationship Id="rId38" Type="http://schemas.openxmlformats.org/officeDocument/2006/relationships/externalLink" Target="externalLinks/externalLink19.xml" /><Relationship Id="rId39" Type="http://schemas.openxmlformats.org/officeDocument/2006/relationships/externalLink" Target="externalLinks/externalLink20.xml" /><Relationship Id="rId40" Type="http://schemas.openxmlformats.org/officeDocument/2006/relationships/externalLink" Target="externalLinks/externalLink21.xml" /><Relationship Id="rId41" Type="http://schemas.openxmlformats.org/officeDocument/2006/relationships/externalLink" Target="externalLinks/externalLink22.xml" /><Relationship Id="rId42" Type="http://schemas.openxmlformats.org/officeDocument/2006/relationships/externalLink" Target="externalLinks/externalLink23.xml" /><Relationship Id="rId43" Type="http://schemas.openxmlformats.org/officeDocument/2006/relationships/externalLink" Target="externalLinks/externalLink24.xml" /><Relationship Id="rId44" Type="http://schemas.openxmlformats.org/officeDocument/2006/relationships/externalLink" Target="externalLinks/externalLink25.xml" /><Relationship Id="rId45" Type="http://schemas.openxmlformats.org/officeDocument/2006/relationships/externalLink" Target="externalLinks/externalLink26.xml" /><Relationship Id="rId46" Type="http://schemas.openxmlformats.org/officeDocument/2006/relationships/externalLink" Target="externalLinks/externalLink27.xml" /><Relationship Id="rId47" Type="http://schemas.openxmlformats.org/officeDocument/2006/relationships/externalLink" Target="externalLinks/externalLink28.xml" /><Relationship Id="rId48" Type="http://schemas.openxmlformats.org/officeDocument/2006/relationships/externalLink" Target="externalLinks/externalLink29.xml" /><Relationship Id="rId49" Type="http://schemas.openxmlformats.org/officeDocument/2006/relationships/externalLink" Target="externalLinks/externalLink30.xml" /><Relationship Id="rId50" Type="http://schemas.openxmlformats.org/officeDocument/2006/relationships/externalLink" Target="externalLinks/externalLink31.xml" /><Relationship Id="rId51" Type="http://schemas.openxmlformats.org/officeDocument/2006/relationships/externalLink" Target="externalLinks/externalLink32.xml" /><Relationship Id="rId52" Type="http://schemas.openxmlformats.org/officeDocument/2006/relationships/externalLink" Target="externalLinks/externalLink33.xml" /><Relationship Id="rId53" Type="http://schemas.openxmlformats.org/officeDocument/2006/relationships/externalLink" Target="externalLinks/externalLink34.xml" /><Relationship Id="rId54" Type="http://schemas.openxmlformats.org/officeDocument/2006/relationships/externalLink" Target="externalLinks/externalLink35.xml" /><Relationship Id="rId55" Type="http://schemas.openxmlformats.org/officeDocument/2006/relationships/externalLink" Target="externalLinks/externalLink36.xml" /><Relationship Id="rId56" Type="http://schemas.openxmlformats.org/officeDocument/2006/relationships/externalLink" Target="externalLinks/externalLink37.xml" /><Relationship Id="rId57" Type="http://schemas.openxmlformats.org/officeDocument/2006/relationships/externalLink" Target="externalLinks/externalLink38.xml" /><Relationship Id="rId58" Type="http://schemas.openxmlformats.org/officeDocument/2006/relationships/externalLink" Target="externalLinks/externalLink39.xml" /><Relationship Id="rId59" Type="http://schemas.openxmlformats.org/officeDocument/2006/relationships/externalLink" Target="externalLinks/externalLink40.xml" /><Relationship Id="rId60" Type="http://schemas.openxmlformats.org/officeDocument/2006/relationships/externalLink" Target="externalLinks/externalLink41.xml" /><Relationship Id="rId61" Type="http://schemas.openxmlformats.org/officeDocument/2006/relationships/externalLink" Target="externalLinks/externalLink42.xml" /><Relationship Id="rId62" Type="http://schemas.openxmlformats.org/officeDocument/2006/relationships/externalLink" Target="externalLinks/externalLink43.xml" /><Relationship Id="rId63" Type="http://schemas.openxmlformats.org/officeDocument/2006/relationships/externalLink" Target="externalLinks/externalLink44.xml" /><Relationship Id="rId64" Type="http://schemas.openxmlformats.org/officeDocument/2006/relationships/externalLink" Target="externalLinks/externalLink45.xml" /><Relationship Id="rId65" Type="http://schemas.openxmlformats.org/officeDocument/2006/relationships/externalLink" Target="externalLinks/externalLink46.xml" /><Relationship Id="rId66" Type="http://schemas.openxmlformats.org/officeDocument/2006/relationships/externalLink" Target="externalLinks/externalLink47.xml" /><Relationship Id="rId67" Type="http://schemas.openxmlformats.org/officeDocument/2006/relationships/externalLink" Target="externalLinks/externalLink48.xml" /><Relationship Id="rId68" Type="http://schemas.openxmlformats.org/officeDocument/2006/relationships/externalLink" Target="externalLinks/externalLink49.xml" /><Relationship Id="rId69" Type="http://schemas.openxmlformats.org/officeDocument/2006/relationships/externalLink" Target="externalLinks/externalLink50.xml" /><Relationship Id="rId70" Type="http://schemas.openxmlformats.org/officeDocument/2006/relationships/externalLink" Target="externalLinks/externalLink51.xml" /><Relationship Id="rId71" Type="http://schemas.openxmlformats.org/officeDocument/2006/relationships/externalLink" Target="externalLinks/externalLink52.xml" /><Relationship Id="rId72" Type="http://schemas.openxmlformats.org/officeDocument/2006/relationships/externalLink" Target="externalLinks/externalLink53.xml" /><Relationship Id="rId73" Type="http://schemas.openxmlformats.org/officeDocument/2006/relationships/externalLink" Target="externalLinks/externalLink54.xml" /><Relationship Id="rId74" Type="http://schemas.openxmlformats.org/officeDocument/2006/relationships/externalLink" Target="externalLinks/externalLink55.xml" /><Relationship Id="rId75" Type="http://schemas.openxmlformats.org/officeDocument/2006/relationships/externalLink" Target="externalLinks/externalLink56.xml" /><Relationship Id="rId76" Type="http://schemas.openxmlformats.org/officeDocument/2006/relationships/externalLink" Target="externalLinks/externalLink57.xml" /><Relationship Id="rId77" Type="http://schemas.openxmlformats.org/officeDocument/2006/relationships/externalLink" Target="externalLinks/externalLink58.xml" /><Relationship Id="rId78" Type="http://schemas.openxmlformats.org/officeDocument/2006/relationships/externalLink" Target="externalLinks/externalLink59.xml" /><Relationship Id="rId79" Type="http://schemas.openxmlformats.org/officeDocument/2006/relationships/externalLink" Target="externalLinks/externalLink60.xml" /><Relationship Id="rId80" Type="http://schemas.openxmlformats.org/officeDocument/2006/relationships/externalLink" Target="externalLinks/externalLink61.xml" /><Relationship Id="rId8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ocuments%20and%20Settings\noro\&#12487;&#12473;&#12463;&#12488;&#12483;&#12503;\&#22269;&#20816;&#23398;&#22290;\&#19977;&#37325;&#30475;&#35703;&#27010;&#3163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1.169\share\Documents%20and%20Settings\kenchiku\My%20Documents\&#21942;&#32341;\yokoi\&#35373;&#35336;&#38306;&#20418;\&#26519;&#20250;&#39208;&#35373;&#35336;&#26360;&#12539;&#26681;&#25312;&#26360;12&#24180;&#24230;&#65288;&#35373;&#20633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2511;&#12517;&#12540;\&#26481;&#37111;&#23567;&#20307;\&#31309;&#31639;&#36039;&#26009;\&#35373;&#35336;&#26360;\&#65308;&#20869;&#35379;&#26360;&#65310;&#22825;&#20117;&#25913;&#20462;&#24037;&#20107;&#35373;&#35336;&#26989;&#21209;(&#26481;&#37111;&#23567;&#23398;&#26657;&#23627;&#20869;&#36939;&#21205;&#22580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4314;&#35373;&#35336;\&#38463;&#20037;&#27604;&#22679;\&#38651;&#27671;&#23455;&#26045;&#35373;&#35336;&#26360;&#65288;&#26481;&#37096;&#23567;&#22679;&#31689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65299;&#65298;&#26399;&#31309;&#31639;\&#26481;&#26716;&#32784;&#38663;\Book2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_data\&#38738;&#12356;&#40165;\&#20869;&#35379;\&#21336;&#20385;&#21335;A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1.169\share\&#26397;&#26085;&#23567;&#25552;&#20986;&#29992;\&#26397;&#26085;&#23567;&#23398;&#26657;&#20870;&#24418;&#26657;&#33294;&#23567;&#35215;&#27169;&#25913;&#20462;&#24037;&#20107;\&#35373;&#35336;&#29992;&#32025;(Excel)&#65420;&#65439;&#65432;&#65437;&#65408;&#21517;&#31216;&#12395;&#27880;&#24847;&#12375;&#12390;&#19979;&#12373;&#12356;&#12290;\My%20Documents\&#22793;&#26356;&#32076;&#36027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1.169\share\&#38651;&#27671;&#35373;&#35336;&#2636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8023;&#30959;&#12288;&#21033;&#27835;\&#23433;&#22478;&#23567;&#23398;&#26657;\WINDOWS\&#65411;&#65438;&#65405;&#65400;&#65412;&#65391;&#65420;&#65439;\&#29289;&#20214;\&#23665;&#19979;&#35373;&#35336;\&#24029;&#36234;&#21271;&#23567;&#23398;&#26657;&#26222;&#36890;&#26657;&#33294;\&#20869;&#35379;&#26360;\&#24029;&#36234;&#65288;&#20840;&#20307;&#65289;&#35036;&#21161;&#37329;&#23550;&#35937;&#22806;&#65288;&#35299;&#20307;&#19968;&#37096;&#35036;&#21161;&#37329;&#23550;&#35937;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20234;&#34276;&#24314;&#31689;\&#19978;&#32013;&#20844;&#22290;\&#20869;&#35379;&#25342;&#1235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SV02\&#31309;&#31639;\&#31309;&#31639;\13&#24180;\&#32784;&#38663;&#38306;&#20418;\&#24066;&#20303;&#32784;&#3866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wa76\&#37670;\s_data\&#38738;&#12356;&#40165;\&#20869;&#35379;\&#21336;&#20385;&#21335;AC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65308;A-&#24037;&#20107;&#35373;&#35336;&#31649;&#29702;&#12501;&#12457;&#12523;&#12480;&#65310;\A-1-&#22259;&#38754;&#12539;&#35373;&#35336;&#26360;\13&#12381;&#12398;&#20182;\&#24605;&#12356;&#12420;&#12426;&#20250;&#39208;\&#24179;&#25104;24&#24180;&#24230;&#32784;&#38663;&#35036;&#24375;&#24037;&#20107;\&#24314;&#31689;&#65288;&#26368;&#32066;&#65289;\&#24179;&#25104;24&#24180;&#24230;&#32784;&#38663;&#35036;&#24375;&#24037;&#20107;\&#24314;&#31689;\&#35373;&#35336;&#26360;\&#38651;&#27671;&#29031;&#26126;&#37324;&#23567;&#29287;&#20445;&#32946;&#22290;&#24037;&#20107;&#35373;&#35336;&#2636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6519;\&#28197;&#32654;&#30149;&#38498;&#21307;&#24107;&#20303;&#23429;&#25913;&#20462;\&#31309;&#31639;\Book2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1&#24180;\&#26481;&#26716;&#20303;&#23429;&#32784;&#38663;&#24037;&#20107;\s_data\&#38738;&#12356;&#40165;\&#20869;&#35379;\&#21336;&#20385;&#21335;AC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20234;&#34276;&#24314;&#31689;\&#30476;&#35686;&#30000;&#21407;\&#35336;&#31639;&#2636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01%20&#31481;&#20869;\Book2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1.169\share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501;&#12449;&#12452;&#12523;\&#12456;&#12463;&#12475;&#12523;\&#20869;&#3537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np411\&#20225;&#30011;&#35373;&#35336;&#31309;&#31639;\Documents%20and%20Settings\ohara.k\Local%20Settings\Temporary%20Internet%20Files\Content.IE5\AL8ZCDW9\01.&#27770;&#35009;&#26360;%20&#20869;&#35379;&#26360;&#20184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AD&#22259;&#38754;.&#24314;&#20303;&#65288;&#35373;&#35336;&#26360;&#21547;&#65289;\CAD&#22259;&#38754;&#21450;&#12403;&#35373;&#35336;&#26360;\05&#25945;&#32946;&#25991;&#21270;&#37096;\&#23567;&#23398;&#26657;\10.&#27973;&#37326;&#23567;\&#24179;&#25104;19&#24180;&#21335;&#33294;&#32784;&#38663;&#35036;&#24375;&#24037;&#20107;\&#35373;&#20633;&#35373;&#35336;&#26360;\&#21271;&#26041;&#20013;&#23398;&#26657;&#65400;&#65431;&#65420;&#65438;&#65418;&#65395;&#65405;&#24314;&#35373;&#12381;&#12398;&#20182;&#34907;&#29983;&#35373;&#20633;&#24037;&#2010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1.169\share\Documents%20and%20Settings\noro\&#12487;&#12473;&#12463;&#12488;&#12483;&#12503;\&#22269;&#20816;&#23398;&#22290;\&#19977;&#37325;&#30475;&#35703;&#27010;&#31639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1.169\share\ushie\Excel\&#20013;&#22830;&#35386;&#30274;&#26847;\USHIE%20DATA\Excel\&#40372;&#33310;&#22243;&#22320;\&#31309;&#31639;&#20849;&#36890;\&#26481;&#30149;&#26847;77-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00007036\&#12487;&#12473;&#12463;&#12488;&#12483;&#12503;\&#26408;&#26365;&#24029;&#35199;&#32784;&#38663;\&#35211;&#31309;\&#31309;&#31639;&#29992;&#32025;\&#33256;&#31354;&#20844;&#22290;\My%20Documents\&#22823;&#24220;&#20108;&#12484;&#27744;&#20844;&#22290;&#20415;&#25152;\&#22823;&#24220;&#35373;&#35336;&#26360;-&#24314;&#31689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wa76\&#37670;\2001&#24180;\&#26481;&#26716;&#20303;&#23429;&#32784;&#38663;&#24037;&#20107;\s_data\&#38738;&#12356;&#40165;\&#20869;&#35379;\&#21336;&#20385;&#21335;AC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31459;&#24037;&#65298;&#65296;&#65296;&#65298;\&#23798;&#30000;&#32207;&#21512;&#24193;&#33294;\&#12456;&#12524;&#12505;&#12540;&#12479;&#12540;\EV&#35211;&#31309;&#27604;&#36611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83337\02&#21942;&#32341;\Users\1462\AppData\Local\Microsoft\Windows\INetCache\Content.Outlook\XKQFUM1O\&#27231;&#26800;&#35373;&#20633;230322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\My%20Documents\&#12488;&#12540;&#12456;&#12493;&#12483;&#12463;\&#65331;&#65332;&#38283;&#30330;\&#27604;&#36611;&#35079;&#21512;0909-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m-dual\hd-wiu2%20(m)\&#24037;&#20107;\H&#65298;&#65296;\&#24066;&#27665;&#20132;&#27969;&#12475;&#12531;&#12479;&#12540;&#12539;&#23433;&#22478;&#20445;&#32946;&#22290;\WINDOWS\&#65411;&#65438;&#65405;&#65400;&#65412;&#65391;&#65420;&#65439;\&#24037;&#20107;\&#35373;&#35336;\H16\&#26716;&#30010;&#25913;&#31689;&#31354;&#35519;&#24037;&#20107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m-dual\hd-wiu2%20(m)\&#24037;&#20107;\H&#65298;&#65296;\&#24066;&#27665;&#20132;&#27969;&#12475;&#12531;&#12479;&#12540;&#12539;&#23433;&#22478;&#20445;&#32946;&#22290;\&#23567;&#23798;&#12496;&#12483;&#12463;&#12450;&#12483;&#12503;\&#23567;&#23798;\&#24037;&#20107;\&#65320;&#65297;&#65301;\&#26716;&#30010;&#25913;&#31689;&#31354;&#35519;&#24037;&#20107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m-dual\hd-wiu2%20(m)\&#24037;&#20107;\H&#65298;&#65296;\&#24066;&#27665;&#20132;&#27969;&#12475;&#12531;&#12479;&#12540;&#12539;&#23433;&#22478;&#20445;&#32946;&#22290;\&#23567;&#23798;&#12496;&#12483;&#12463;&#12450;&#12483;&#12503;\&#23567;&#23798;\&#24037;&#20107;\&#65320;&#65297;&#65301;\&#20816;&#31461;&#65400;&#65431;&#65420;&#65438;\&#26716;&#30010;&#25913;&#31689;&#31354;&#35519;&#24037;&#20107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\&#20445;&#23384;\&#32854;&#24314;&#31689;\&#26494;&#27874;&#20303;&#23429;\7.29&#26368;&#26032;\&#35211;&#31309;&#27604;&#36611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WINDOWS\&#65411;&#65438;&#65405;&#65400;&#65412;&#65391;&#65420;&#65439;\&#31354;&#65404;&#65405;&#35336;&#31639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1407;&#26412;\&#20195;&#20385;&#34920;\M&#20195;&#20385;&#21407;&#26412;\&#65394;&#65404;&#65394;&#65403;&#65437;&#20316;&#25104;(&#21442;&#32771;)\&#26717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849;&#29992;\&#12509;&#12473;&#12488;\02.&#25285;&#24403;&#32773;\11.&#34996;&#30000;\&#26716;&#30010;&#25913;&#31689;&#31354;&#35519;&#24037;&#20107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s%20and%20Settings\yamanaka\&#12487;&#12473;&#12463;&#12488;&#12483;&#12503;\Documents%20and%20Settings\&#26441;&#26412;\&#12487;&#12473;&#12463;&#12488;&#12483;&#12503;\H16-&#21619;&#23713;&#23567;&#23398;&#26657;&#12488;&#12452;&#12524;&#25913;&#20462;&#24037;&#20107;\&#20445;&#23384;&#29256;&#65308;2&#65310;\&#26412;&#24196;-&#20415;&#25152;\Documents%20and%20Settings\&#20856;&#30007;\My%20Documents\&#65326;&#65336;-&#65316;&#12489;&#12521;&#12452;&#12502;\Excel%20data\&#21619;&#23713;&#20013;&#23398;&#26657;\&#21619;&#20013;&#35373;&#35336;&#26360;(&#26368;&#32066;)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sk-t-1\d\&#31309;&#31639;\&#38599;&#29992;&#25391;&#33288;&#21332;&#20250;\&#24179;&#25104;15&#24180;&#24230;\&#38599;&#29992;&#25391;&#33288;&#21332;&#20250;&#65308;&#23567;&#21475;&#24452;&#26717;&#20195;&#20385;&#34920;&#65310;(H15.07.22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\e\&#24179;&#37326;\&#24179;&#25104;12&#24180;&#24230;(&#19971;&#21306;&#20998;)\03%20&#24037;&#20107;\&#31309;&#31639;\&#38263;&#23822;&#23567;&#27743;&#12411;&#12363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03&#29289;&#20214;\03-025&#65374;\03-031&#20234;&#21561;&#38738;&#23569;&#24180;&#20307;&#32946;&#39208;&#25913;&#20462;\&#31309;&#31639;\M&#31309;_\M&#20195;&#20385;_&#20234;&#21561;(&#31354;&#35519;)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\e\&#28580;&#30000;&#25972;&#20633;&#24037;&#20107;&#38306;&#36899;\H16&#25972;&#20633;&#24037;&#20107;\&#37326;&#38291;&#22524;&#29305;&#20462;\&#24418;&#21407;&#28207;&#21271;&#27231;&#22120;&#25764;&#21435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849;&#29992;\&#12509;&#12473;&#12488;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2\d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\e\&#65320;13&#24037;&#20107;\&#20234;&#33391;&#28246;\excel\&#20234;&#33391;&#28246;&#23724;&#28783;&#21488;&#24037;&#2010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0234;&#34276;&#24314;&#31689;\&#26085;&#36914;&#39640;&#32784;\&#26085;&#36914;&#39640;&#26657;&#25342;&#12356;&#2636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5373;&#35336;&#26360;\&#20803;&#20013;&#22830;&#20816;&#31461;&#30456;&#35527;&#25152;\&#38651;&#27671;&#35373;&#35336;&#26360;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\&#20849;&#26377;&#12501;&#12449;&#12452;&#12523;\Documents%20and%20Settings\yamanaka\&#12487;&#12473;&#12463;&#12488;&#12483;&#12503;\&#22823;&#26365;&#26681;&#20869;&#35013;\&#31309;&#31639;\&#65408;&#65438;&#65400;&#65412;&#25342;(&#20849;&#26495;&#38598;&#35336;&#35330;&#27491;))011H13.2.2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849;&#29992;\&#12509;&#12473;&#12488;\WINDOWS\&#65411;&#65438;&#65405;&#65400;&#65412;&#65391;&#65420;&#65439;\&#24037;&#20107;\&#24037;&#20107;\H16\&#65288;&#20206;&#65289;&#20816;&#31461;&#12463;&#12521;&#12502;&#24314;&#35373;&#24037;&#20107;\&#39640;&#26842;\&#35373;&#35336;&#26360;\&#37324;&#30010;&#20816;&#31461;&#65400;&#31649;&#24037;&#20107;(&#26032;&#20869;&#35379;)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849;&#29992;\&#12509;&#12473;&#12488;\02.&#25285;&#24403;&#32773;\11.&#34996;&#30000;\&#26716;&#30010;&#25913;&#31689;&#31354;&#35519;&#24037;&#20107;(&#26032;&#20869;&#35379;)&#25511;&#12360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849;&#29992;\&#12509;&#12473;&#12488;\02.&#25285;&#24403;&#32773;\11.&#34996;&#30000;\&#26716;&#30010;1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849;&#29992;\&#12509;&#12473;&#12488;\02.&#25285;&#24403;&#32773;\11.&#34996;&#30000;\&#26716;&#30010;&#25913;&#31689;&#31354;&#35519;&#24037;&#20107;(&#26032;&#20869;&#3537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4\e\06\&#23665;&#30000;&#35373;&#35336;\&#22269;&#31246;&#23616;\&#31532;&#20108;&#24193;&#33294;\&#65315;&#65316;\&#21442;&#32771;-17&#24180;&#24230;&#35373;&#35336;&#22259;&#65288;&#31309;&#31639;&#21547;&#12416;&#65289;\17-&#38745;&#23713;&#31246;&#21209;&#32626;&#20869;&#37096;&#20107;&#21209;&#19968;&#20803;&#21270;&#31561;&#25913;&#20462;&#24037;&#20107;&#65348;&#65368;&#65350;\&#31309;&#31639;\&#37628;&#26448;&#25342;&#26360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\e\WINDOWS\TEMP\&#22235;&#26085;&#24066;&#26481;&#21335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\e\&#65320;&#65305;&#26360;&#39006;\&#31309;&#31639;\&#39321;&#20303;&#21271;&#29305;&#20462;&#31309;&#3163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83337\02&#21942;&#32341;\Users\1462\AppData\Local\Microsoft\Windows\INetCache\Content.Outlook\XKQFUM1O\230320&#25171;&#21512;&#12379;\&#24037;&#20107;&#35373;&#35336;&#26360;%20R4.4.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849;&#29992;\&#12509;&#12473;&#12488;\02.&#25285;&#24403;&#32773;\11.&#34996;&#30000;\&#20307;&#32946;&#39208;(&#21463;&#27700;&#27133;)\&#26032;&#35373;&#23567;\B&#26032;&#35373;&#23567;&#23398;&#26657;&#31649;&#24037;&#20107;(&#26032;&#20869;&#35379;)&#25511;&#123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3567;&#29287;&#24066;\&#26481;&#22320;&#21306;&#23567;&#23398;&#26657;&#25159;&#39080;&#27231;\My%20Documents\&#23567;&#29287;&#24066;\&#35373;&#35336;&#30435;&#29702;&#22522;&#28310;&#26360;&#39006;\&#35373;&#35336;&#26360;&#12539;&#26681;&#25312;&#26360;&#65288;&#24314;&#3168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65403;&#65392;&#65418;&#65438;&#65392;&#25925;&#38556;&#12398;&#28858;&#19968;&#26178;&#20445;&#23384;\&#24605;&#12356;&#12420;&#12426;&#20250;&#39208;&#65288;&#20206;&#12501;&#12457;&#12523;&#12480;&#65289;\&#24179;&#25104;24&#24180;&#20415;&#25152;&#25913;&#20462;&#24037;&#20107;\&#24314;&#31689;\&#35373;&#35336;&#26360;\&#20415;&#25152;&#25913;&#20462;&#24037;&#2010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1.169\share\WINDOWS\Temporary%20Internet%20Files\OLK32E5\130&#20197;&#199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3665;&#19979;&#35373;&#35336;\&#20096;&#23665;&#35199;&#23567;\&#23433;&#22478;&#24066;%20&#24066;&#27665;&#20250;&#39208;&#25913;&#20462;\&#20849;&#26377;DATA\&#23665;&#19979;&#35373;&#35336;\&#23433;&#22478;&#23567;&#23398;&#26657;\&#26657;&#33294;&#26847;\&#20869;&#35379;&#26360;\&#20869;&#35379;&#26360;&#12288;2.23&#25552;&#20986;&#20104;&#23450;&#20998;&#12288;\&#20869;&#35379;&#26360;&#12288;2.23\&#29289;&#20214;\&#23665;&#19979;&#35373;&#35336;\&#24029;&#36234;&#21271;&#23567;&#23398;&#26657;&#26222;&#36890;&#26657;&#33294;\&#20869;&#35379;&#26360;\&#24029;&#36234;&#65288;&#20840;&#20307;&#65289;&#35036;&#21161;&#37329;&#23550;&#35937;&#22806;&#65288;&#35299;&#20307;&#19968;&#37096;&#35036;&#21161;&#37329;&#23550;&#3593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表紙(電気)"/>
      <sheetName val="設計書(電気)金入り"/>
      <sheetName val="設計書(電気)金抜き"/>
      <sheetName val="複合単価表（電気）"/>
      <sheetName val="設計書表紙(機械)"/>
      <sheetName val="設計書(機械)金入り"/>
      <sheetName val="設計書(機械)金抜き"/>
      <sheetName val="代価書（機械）"/>
      <sheetName val="メーカー比較表（機械）"/>
      <sheetName val="塩ビ小口径桝（機械）"/>
    </sheetNames>
    <sheetDataSet>
      <sheetData sheetId="1">
        <row r="77">
          <cell r="L77">
            <v>1489004</v>
          </cell>
        </row>
        <row r="79">
          <cell r="L79">
            <v>1779443</v>
          </cell>
        </row>
        <row r="81">
          <cell r="L81">
            <v>599330</v>
          </cell>
        </row>
        <row r="83">
          <cell r="L83">
            <v>399519</v>
          </cell>
        </row>
        <row r="85">
          <cell r="L85">
            <v>394722</v>
          </cell>
        </row>
        <row r="91">
          <cell r="L91">
            <v>4662018</v>
          </cell>
        </row>
        <row r="145">
          <cell r="K145">
            <v>570</v>
          </cell>
          <cell r="L145">
            <v>6555</v>
          </cell>
          <cell r="M145" t="str">
            <v> E8</v>
          </cell>
        </row>
        <row r="147">
          <cell r="L147">
            <v>1290</v>
          </cell>
          <cell r="M147" t="str">
            <v> E7</v>
          </cell>
        </row>
        <row r="149">
          <cell r="L149">
            <v>2720</v>
          </cell>
          <cell r="M149" t="str">
            <v> 〃</v>
          </cell>
        </row>
        <row r="151">
          <cell r="K151">
            <v>2120</v>
          </cell>
          <cell r="L151">
            <v>6360</v>
          </cell>
          <cell r="M151" t="str">
            <v> 〃</v>
          </cell>
        </row>
        <row r="153">
          <cell r="K153">
            <v>3490</v>
          </cell>
          <cell r="L153">
            <v>10470</v>
          </cell>
          <cell r="M153" t="str">
            <v> 〃</v>
          </cell>
        </row>
        <row r="155">
          <cell r="K155">
            <v>930</v>
          </cell>
          <cell r="L155">
            <v>1395</v>
          </cell>
          <cell r="M155" t="str">
            <v> E2</v>
          </cell>
        </row>
        <row r="157">
          <cell r="K157">
            <v>1140</v>
          </cell>
          <cell r="L157">
            <v>16074</v>
          </cell>
          <cell r="M157" t="str">
            <v> 〃</v>
          </cell>
        </row>
        <row r="161">
          <cell r="K161">
            <v>1270</v>
          </cell>
          <cell r="L161">
            <v>635</v>
          </cell>
          <cell r="M161" t="str">
            <v> E1</v>
          </cell>
        </row>
        <row r="163">
          <cell r="K163">
            <v>2170</v>
          </cell>
          <cell r="L163">
            <v>1085</v>
          </cell>
          <cell r="M163" t="str">
            <v> 〃</v>
          </cell>
        </row>
        <row r="167">
          <cell r="K167">
            <v>860</v>
          </cell>
          <cell r="L167">
            <v>9890</v>
          </cell>
          <cell r="M167" t="str">
            <v> E31 660+200</v>
          </cell>
        </row>
        <row r="169">
          <cell r="L169">
            <v>960</v>
          </cell>
          <cell r="M169" t="str">
            <v> E29</v>
          </cell>
        </row>
        <row r="171">
          <cell r="K171">
            <v>490</v>
          </cell>
          <cell r="L171">
            <v>735</v>
          </cell>
          <cell r="M171" t="str">
            <v> 〃</v>
          </cell>
        </row>
        <row r="179">
          <cell r="K179">
            <v>1460</v>
          </cell>
          <cell r="L179">
            <v>5110</v>
          </cell>
          <cell r="M179" t="str">
            <v> E29</v>
          </cell>
        </row>
        <row r="181">
          <cell r="K181">
            <v>2500</v>
          </cell>
          <cell r="L181">
            <v>8750</v>
          </cell>
          <cell r="M181" t="str">
            <v> 〃</v>
          </cell>
        </row>
        <row r="183">
          <cell r="L183">
            <v>2870</v>
          </cell>
          <cell r="M183" t="str">
            <v> 〃  2,500+370</v>
          </cell>
        </row>
        <row r="185">
          <cell r="K185">
            <v>650</v>
          </cell>
          <cell r="L185">
            <v>9165</v>
          </cell>
          <cell r="M185" t="str">
            <v> E38</v>
          </cell>
        </row>
        <row r="189">
          <cell r="K189">
            <v>6340</v>
          </cell>
          <cell r="L189">
            <v>12680</v>
          </cell>
          <cell r="M189" t="str">
            <v> 複合単価表</v>
          </cell>
        </row>
        <row r="193">
          <cell r="L193">
            <v>326000</v>
          </cell>
          <cell r="M193" t="str">
            <v> 複合単価表</v>
          </cell>
        </row>
        <row r="195">
          <cell r="L195">
            <v>1050000</v>
          </cell>
          <cell r="M195" t="str">
            <v> 　　〃</v>
          </cell>
        </row>
        <row r="197">
          <cell r="L197">
            <v>4760</v>
          </cell>
          <cell r="M197" t="str">
            <v> E51</v>
          </cell>
        </row>
        <row r="199">
          <cell r="L199">
            <v>11500</v>
          </cell>
          <cell r="M199" t="str">
            <v> 〃</v>
          </cell>
        </row>
        <row r="207">
          <cell r="L207">
            <v>1489004</v>
          </cell>
        </row>
        <row r="215">
          <cell r="K215">
            <v>570</v>
          </cell>
          <cell r="L215">
            <v>172140</v>
          </cell>
          <cell r="M215" t="str">
            <v> E8</v>
          </cell>
        </row>
        <row r="217">
          <cell r="K217">
            <v>760</v>
          </cell>
          <cell r="L217">
            <v>25460</v>
          </cell>
          <cell r="M217" t="str">
            <v> 〃</v>
          </cell>
        </row>
        <row r="221">
          <cell r="K221">
            <v>2180</v>
          </cell>
          <cell r="L221">
            <v>11554</v>
          </cell>
          <cell r="M221" t="str">
            <v> E11</v>
          </cell>
        </row>
        <row r="225">
          <cell r="K225">
            <v>1860</v>
          </cell>
          <cell r="L225">
            <v>163680</v>
          </cell>
          <cell r="M225" t="str">
            <v> E24</v>
          </cell>
        </row>
        <row r="227">
          <cell r="L227">
            <v>6340</v>
          </cell>
          <cell r="M227" t="str">
            <v> 複合単価表</v>
          </cell>
        </row>
        <row r="231">
          <cell r="K231">
            <v>390</v>
          </cell>
          <cell r="L231">
            <v>36465</v>
          </cell>
          <cell r="M231" t="str">
            <v> E31</v>
          </cell>
        </row>
        <row r="233">
          <cell r="K233">
            <v>590</v>
          </cell>
          <cell r="L233">
            <v>63720</v>
          </cell>
          <cell r="M233" t="str">
            <v> 〃</v>
          </cell>
        </row>
        <row r="235">
          <cell r="K235">
            <v>750</v>
          </cell>
          <cell r="L235">
            <v>20250</v>
          </cell>
          <cell r="M235" t="str">
            <v> 〃</v>
          </cell>
        </row>
        <row r="237">
          <cell r="K237">
            <v>440</v>
          </cell>
          <cell r="L237">
            <v>4796</v>
          </cell>
          <cell r="M237" t="str">
            <v> 〃</v>
          </cell>
        </row>
        <row r="239">
          <cell r="K239">
            <v>640</v>
          </cell>
          <cell r="L239">
            <v>21568</v>
          </cell>
          <cell r="M239" t="str">
            <v> 〃  440+200</v>
          </cell>
        </row>
        <row r="241">
          <cell r="K241">
            <v>1370</v>
          </cell>
          <cell r="L241">
            <v>5480</v>
          </cell>
          <cell r="M241" t="str">
            <v> 〃  1,170+200</v>
          </cell>
        </row>
        <row r="249">
          <cell r="K249">
            <v>650</v>
          </cell>
          <cell r="L249">
            <v>3445</v>
          </cell>
          <cell r="M249" t="str">
            <v> E29</v>
          </cell>
        </row>
        <row r="251">
          <cell r="K251">
            <v>300</v>
          </cell>
          <cell r="L251">
            <v>8670</v>
          </cell>
          <cell r="M251" t="str">
            <v> E49</v>
          </cell>
        </row>
        <row r="253">
          <cell r="K253">
            <v>630</v>
          </cell>
          <cell r="L253">
            <v>18585</v>
          </cell>
          <cell r="M253" t="str">
            <v> 〃</v>
          </cell>
        </row>
        <row r="257">
          <cell r="K257">
            <v>1390</v>
          </cell>
          <cell r="L257">
            <v>11120</v>
          </cell>
          <cell r="M257" t="str">
            <v> E59</v>
          </cell>
        </row>
        <row r="259">
          <cell r="K259">
            <v>1790</v>
          </cell>
          <cell r="L259">
            <v>5370</v>
          </cell>
          <cell r="M259" t="str">
            <v> 〃</v>
          </cell>
        </row>
        <row r="261">
          <cell r="K261">
            <v>2880</v>
          </cell>
          <cell r="L261">
            <v>11520</v>
          </cell>
          <cell r="M261" t="str">
            <v> 〃</v>
          </cell>
        </row>
        <row r="263">
          <cell r="L263">
            <v>3100</v>
          </cell>
          <cell r="M263" t="str">
            <v> 〃</v>
          </cell>
        </row>
        <row r="265">
          <cell r="L265">
            <v>2030</v>
          </cell>
          <cell r="M265" t="str">
            <v> 複合単価表</v>
          </cell>
        </row>
        <row r="267">
          <cell r="K267">
            <v>14100</v>
          </cell>
          <cell r="L267">
            <v>42300</v>
          </cell>
          <cell r="M267" t="str">
            <v> 　　〃</v>
          </cell>
        </row>
        <row r="271">
          <cell r="K271">
            <v>16600</v>
          </cell>
          <cell r="L271">
            <v>99600</v>
          </cell>
          <cell r="M271" t="str">
            <v> 複合単価表</v>
          </cell>
        </row>
        <row r="273">
          <cell r="K273">
            <v>34500</v>
          </cell>
          <cell r="L273">
            <v>138000</v>
          </cell>
          <cell r="M273" t="str">
            <v> 　　〃</v>
          </cell>
        </row>
        <row r="275">
          <cell r="K275">
            <v>9730</v>
          </cell>
          <cell r="L275">
            <v>58380</v>
          </cell>
          <cell r="M275" t="str">
            <v> E78</v>
          </cell>
        </row>
        <row r="277">
          <cell r="K277">
            <v>10200</v>
          </cell>
          <cell r="L277">
            <v>40800</v>
          </cell>
          <cell r="M277" t="str">
            <v> 〃</v>
          </cell>
        </row>
        <row r="283">
          <cell r="K283">
            <v>13300</v>
          </cell>
          <cell r="L283">
            <v>39900</v>
          </cell>
          <cell r="M283" t="str">
            <v> 複合単価表</v>
          </cell>
        </row>
        <row r="285">
          <cell r="L285">
            <v>17800</v>
          </cell>
          <cell r="M285" t="str">
            <v> E78</v>
          </cell>
        </row>
        <row r="287">
          <cell r="L287">
            <v>4690</v>
          </cell>
          <cell r="M287" t="str">
            <v> E83</v>
          </cell>
        </row>
        <row r="289">
          <cell r="L289">
            <v>8290</v>
          </cell>
          <cell r="M289" t="str">
            <v> E76</v>
          </cell>
        </row>
        <row r="291">
          <cell r="K291">
            <v>22400</v>
          </cell>
          <cell r="L291">
            <v>89600</v>
          </cell>
          <cell r="M291" t="str">
            <v> E78</v>
          </cell>
        </row>
        <row r="293">
          <cell r="K293">
            <v>21600</v>
          </cell>
          <cell r="L293">
            <v>43200</v>
          </cell>
          <cell r="M293" t="str">
            <v> 複合単価表</v>
          </cell>
        </row>
        <row r="295">
          <cell r="K295">
            <v>8830</v>
          </cell>
          <cell r="L295">
            <v>26490</v>
          </cell>
          <cell r="M295" t="str">
            <v> 　　〃</v>
          </cell>
        </row>
        <row r="297">
          <cell r="K297">
            <v>20300</v>
          </cell>
          <cell r="L297">
            <v>324800</v>
          </cell>
          <cell r="M297" t="str">
            <v> E82</v>
          </cell>
        </row>
        <row r="299">
          <cell r="K299">
            <v>10500</v>
          </cell>
          <cell r="L299">
            <v>73500</v>
          </cell>
          <cell r="M299" t="str">
            <v> E78</v>
          </cell>
        </row>
        <row r="301">
          <cell r="K301">
            <v>44600</v>
          </cell>
          <cell r="L301">
            <v>89200</v>
          </cell>
          <cell r="M301" t="str">
            <v> 複合単価表</v>
          </cell>
        </row>
        <row r="303">
          <cell r="K303">
            <v>11600</v>
          </cell>
          <cell r="L303">
            <v>46400</v>
          </cell>
          <cell r="M303" t="str">
            <v> E77</v>
          </cell>
        </row>
        <row r="305">
          <cell r="L305">
            <v>6700</v>
          </cell>
          <cell r="M305" t="str">
            <v> E76</v>
          </cell>
        </row>
        <row r="307">
          <cell r="K307">
            <v>11500</v>
          </cell>
          <cell r="L307">
            <v>34500</v>
          </cell>
          <cell r="M307" t="str">
            <v> E83</v>
          </cell>
        </row>
        <row r="311">
          <cell r="L311">
            <v>1779443</v>
          </cell>
        </row>
        <row r="321">
          <cell r="K321">
            <v>570</v>
          </cell>
          <cell r="L321">
            <v>242250</v>
          </cell>
          <cell r="M321" t="str">
            <v> E8</v>
          </cell>
        </row>
        <row r="323">
          <cell r="K323">
            <v>1140</v>
          </cell>
          <cell r="L323">
            <v>2280</v>
          </cell>
          <cell r="M323" t="str">
            <v> E2</v>
          </cell>
        </row>
        <row r="327">
          <cell r="K327">
            <v>1860</v>
          </cell>
          <cell r="L327">
            <v>72540</v>
          </cell>
          <cell r="M327" t="str">
            <v> E24</v>
          </cell>
        </row>
        <row r="329">
          <cell r="K329">
            <v>4940</v>
          </cell>
          <cell r="L329">
            <v>9880</v>
          </cell>
          <cell r="M329" t="str">
            <v> 複合単価表</v>
          </cell>
        </row>
        <row r="333">
          <cell r="K333">
            <v>440</v>
          </cell>
          <cell r="L333">
            <v>129800</v>
          </cell>
          <cell r="M333" t="str">
            <v> E31</v>
          </cell>
        </row>
        <row r="335">
          <cell r="K335">
            <v>640</v>
          </cell>
          <cell r="L335">
            <v>80640</v>
          </cell>
          <cell r="M335" t="str">
            <v> 〃  440+200</v>
          </cell>
        </row>
        <row r="339">
          <cell r="K339">
            <v>550</v>
          </cell>
          <cell r="L339">
            <v>1100</v>
          </cell>
          <cell r="M339" t="str">
            <v> E38</v>
          </cell>
        </row>
        <row r="343">
          <cell r="K343">
            <v>1430</v>
          </cell>
          <cell r="L343">
            <v>37180</v>
          </cell>
          <cell r="M343" t="str">
            <v> E61</v>
          </cell>
        </row>
        <row r="345">
          <cell r="K345">
            <v>1780</v>
          </cell>
          <cell r="L345">
            <v>8900</v>
          </cell>
          <cell r="M345" t="str">
            <v> 〃</v>
          </cell>
        </row>
        <row r="347">
          <cell r="K347">
            <v>1860</v>
          </cell>
          <cell r="L347">
            <v>5580</v>
          </cell>
          <cell r="M347" t="str">
            <v> 〃</v>
          </cell>
        </row>
        <row r="353">
          <cell r="K353">
            <v>1760</v>
          </cell>
          <cell r="L353">
            <v>7040</v>
          </cell>
          <cell r="M353" t="str">
            <v> 複合単価表</v>
          </cell>
        </row>
        <row r="355">
          <cell r="L355">
            <v>2140</v>
          </cell>
          <cell r="M355" t="str">
            <v> 　　〃</v>
          </cell>
        </row>
        <row r="381">
          <cell r="L381">
            <v>599330</v>
          </cell>
        </row>
        <row r="391">
          <cell r="K391">
            <v>570</v>
          </cell>
          <cell r="L391">
            <v>79230</v>
          </cell>
          <cell r="M391" t="str">
            <v> E8</v>
          </cell>
        </row>
        <row r="395">
          <cell r="K395">
            <v>1860</v>
          </cell>
          <cell r="L395">
            <v>18600</v>
          </cell>
          <cell r="M395" t="str">
            <v> E24</v>
          </cell>
        </row>
        <row r="399">
          <cell r="K399">
            <v>390</v>
          </cell>
          <cell r="L399">
            <v>7605</v>
          </cell>
          <cell r="M399" t="str">
            <v> E31</v>
          </cell>
        </row>
        <row r="401">
          <cell r="K401">
            <v>590</v>
          </cell>
          <cell r="L401">
            <v>10207</v>
          </cell>
          <cell r="M401" t="str">
            <v> 〃</v>
          </cell>
        </row>
        <row r="403">
          <cell r="K403">
            <v>910</v>
          </cell>
          <cell r="L403">
            <v>16107</v>
          </cell>
          <cell r="M403" t="str">
            <v> 〃</v>
          </cell>
        </row>
        <row r="405">
          <cell r="K405">
            <v>440</v>
          </cell>
          <cell r="L405">
            <v>7788</v>
          </cell>
          <cell r="M405" t="str">
            <v> 〃</v>
          </cell>
        </row>
        <row r="407">
          <cell r="K407">
            <v>640</v>
          </cell>
          <cell r="L407">
            <v>10688</v>
          </cell>
          <cell r="M407" t="str">
            <v> 〃  440+200</v>
          </cell>
        </row>
        <row r="411">
          <cell r="K411">
            <v>300</v>
          </cell>
          <cell r="L411">
            <v>10110</v>
          </cell>
          <cell r="M411" t="str">
            <v> E49</v>
          </cell>
        </row>
        <row r="413">
          <cell r="K413">
            <v>320</v>
          </cell>
          <cell r="L413">
            <v>5344</v>
          </cell>
          <cell r="M413" t="str">
            <v> E48</v>
          </cell>
        </row>
        <row r="423">
          <cell r="L423">
            <v>23800</v>
          </cell>
          <cell r="M423" t="str">
            <v> E91</v>
          </cell>
        </row>
        <row r="425">
          <cell r="L425">
            <v>18900</v>
          </cell>
          <cell r="M425" t="str">
            <v> E93</v>
          </cell>
        </row>
        <row r="427">
          <cell r="K427">
            <v>24400</v>
          </cell>
          <cell r="L427">
            <v>48800</v>
          </cell>
          <cell r="M427" t="str">
            <v> E92</v>
          </cell>
        </row>
        <row r="429">
          <cell r="L429">
            <v>27600</v>
          </cell>
          <cell r="M429" t="str">
            <v> 複合単価表</v>
          </cell>
        </row>
        <row r="431">
          <cell r="L431">
            <v>15800</v>
          </cell>
          <cell r="M431" t="str">
            <v> 　　〃</v>
          </cell>
        </row>
        <row r="435">
          <cell r="K435">
            <v>20100</v>
          </cell>
          <cell r="L435">
            <v>60300</v>
          </cell>
          <cell r="M435" t="str">
            <v> E66</v>
          </cell>
        </row>
        <row r="439">
          <cell r="L439">
            <v>26000</v>
          </cell>
          <cell r="M439" t="str">
            <v> E120</v>
          </cell>
        </row>
        <row r="443">
          <cell r="L443">
            <v>580</v>
          </cell>
          <cell r="M443" t="str">
            <v> E62   玄関部</v>
          </cell>
        </row>
        <row r="447">
          <cell r="L447">
            <v>9560</v>
          </cell>
          <cell r="M447" t="str">
            <v> 複合単価表</v>
          </cell>
        </row>
        <row r="449">
          <cell r="L449">
            <v>2500</v>
          </cell>
          <cell r="M449" t="str">
            <v> 　　〃</v>
          </cell>
        </row>
        <row r="451">
          <cell r="L451">
            <v>399519</v>
          </cell>
        </row>
        <row r="461">
          <cell r="K461">
            <v>570</v>
          </cell>
          <cell r="L461">
            <v>34428</v>
          </cell>
          <cell r="M461" t="str">
            <v> E8</v>
          </cell>
        </row>
        <row r="463">
          <cell r="K463">
            <v>760</v>
          </cell>
          <cell r="L463">
            <v>39672</v>
          </cell>
          <cell r="M463" t="str">
            <v> 〃</v>
          </cell>
        </row>
        <row r="467">
          <cell r="K467">
            <v>1860</v>
          </cell>
          <cell r="L467">
            <v>18600</v>
          </cell>
          <cell r="M467" t="str">
            <v> E24</v>
          </cell>
        </row>
        <row r="471">
          <cell r="K471">
            <v>220</v>
          </cell>
          <cell r="L471">
            <v>990</v>
          </cell>
          <cell r="M471" t="str">
            <v> E31</v>
          </cell>
        </row>
        <row r="473">
          <cell r="K473">
            <v>460</v>
          </cell>
          <cell r="L473">
            <v>25714</v>
          </cell>
          <cell r="M473" t="str">
            <v> E50</v>
          </cell>
        </row>
        <row r="475">
          <cell r="K475">
            <v>90</v>
          </cell>
          <cell r="L475">
            <v>4698</v>
          </cell>
          <cell r="M475" t="str">
            <v> E31</v>
          </cell>
        </row>
        <row r="479">
          <cell r="K479">
            <v>580</v>
          </cell>
          <cell r="L479">
            <v>1160</v>
          </cell>
          <cell r="M479" t="str">
            <v> E62   電話</v>
          </cell>
        </row>
        <row r="481">
          <cell r="K481">
            <v>6010</v>
          </cell>
          <cell r="L481">
            <v>24040</v>
          </cell>
          <cell r="M481" t="str">
            <v> E115</v>
          </cell>
        </row>
        <row r="483">
          <cell r="L483">
            <v>5600</v>
          </cell>
          <cell r="M483" t="str">
            <v>  〃</v>
          </cell>
        </row>
        <row r="485">
          <cell r="K485">
            <v>740</v>
          </cell>
          <cell r="L485">
            <v>1480</v>
          </cell>
          <cell r="M485" t="str">
            <v> E62</v>
          </cell>
        </row>
        <row r="487">
          <cell r="L487">
            <v>580</v>
          </cell>
          <cell r="M487" t="str">
            <v> 〃</v>
          </cell>
        </row>
        <row r="493">
          <cell r="L493">
            <v>131000</v>
          </cell>
          <cell r="M493" t="str">
            <v> E116</v>
          </cell>
        </row>
        <row r="497">
          <cell r="L497">
            <v>90500</v>
          </cell>
          <cell r="M497" t="str">
            <v> 複合単価表</v>
          </cell>
        </row>
        <row r="501">
          <cell r="L501">
            <v>4760</v>
          </cell>
          <cell r="M501" t="str">
            <v> E51</v>
          </cell>
        </row>
        <row r="503">
          <cell r="L503">
            <v>11500</v>
          </cell>
          <cell r="M503" t="str">
            <v> 〃</v>
          </cell>
        </row>
        <row r="521">
          <cell r="L521">
            <v>394722</v>
          </cell>
        </row>
        <row r="571">
          <cell r="M571">
            <v>0.039</v>
          </cell>
        </row>
      </sheetData>
      <sheetData sheetId="5">
        <row r="77">
          <cell r="L77">
            <v>478472</v>
          </cell>
        </row>
        <row r="79">
          <cell r="L79">
            <v>940118</v>
          </cell>
        </row>
        <row r="81">
          <cell r="L81">
            <v>1170860</v>
          </cell>
        </row>
        <row r="83">
          <cell r="L83">
            <v>94762</v>
          </cell>
        </row>
        <row r="85">
          <cell r="L85">
            <v>53182</v>
          </cell>
        </row>
        <row r="87">
          <cell r="L87">
            <v>1818000</v>
          </cell>
        </row>
        <row r="89">
          <cell r="L89">
            <v>4135760</v>
          </cell>
        </row>
        <row r="91">
          <cell r="L91">
            <v>2487989</v>
          </cell>
        </row>
        <row r="97">
          <cell r="L97">
            <v>11179143</v>
          </cell>
        </row>
        <row r="145">
          <cell r="K145">
            <v>920</v>
          </cell>
          <cell r="L145">
            <v>127880</v>
          </cell>
          <cell r="M145" t="str">
            <v> M22</v>
          </cell>
        </row>
        <row r="147">
          <cell r="K147">
            <v>3430</v>
          </cell>
          <cell r="L147">
            <v>117992</v>
          </cell>
          <cell r="M147" t="str">
            <v> M21</v>
          </cell>
        </row>
        <row r="151">
          <cell r="K151">
            <v>3080</v>
          </cell>
          <cell r="L151">
            <v>15400</v>
          </cell>
          <cell r="M151" t="str">
            <v> M40</v>
          </cell>
        </row>
        <row r="153">
          <cell r="K153">
            <v>17700</v>
          </cell>
          <cell r="L153">
            <v>88500</v>
          </cell>
          <cell r="M153" t="str">
            <v> M160</v>
          </cell>
        </row>
        <row r="156">
          <cell r="M156" t="str">
            <v> テープ M40 150×138.5</v>
          </cell>
        </row>
        <row r="157">
          <cell r="L157">
            <v>49100</v>
          </cell>
          <cell r="M157" t="str">
            <v> Ｃ杭　　 M40 4,870×5</v>
          </cell>
        </row>
        <row r="158">
          <cell r="M158" t="str">
            <v> Ｓ杭     M40 670×6</v>
          </cell>
        </row>
        <row r="161">
          <cell r="L161">
            <v>79600</v>
          </cell>
          <cell r="M161" t="str">
            <v> 代価書 1</v>
          </cell>
        </row>
        <row r="171">
          <cell r="L171">
            <v>478472</v>
          </cell>
        </row>
        <row r="181">
          <cell r="K181">
            <v>3020</v>
          </cell>
          <cell r="L181">
            <v>1208</v>
          </cell>
          <cell r="M181" t="str">
            <v> M28</v>
          </cell>
        </row>
        <row r="183">
          <cell r="K183">
            <v>4020</v>
          </cell>
          <cell r="L183">
            <v>252054</v>
          </cell>
          <cell r="M183" t="str">
            <v> 〃</v>
          </cell>
        </row>
        <row r="185">
          <cell r="K185">
            <v>6310</v>
          </cell>
          <cell r="L185">
            <v>139451</v>
          </cell>
          <cell r="M185" t="str">
            <v> 〃</v>
          </cell>
        </row>
        <row r="187">
          <cell r="K187">
            <v>2660</v>
          </cell>
          <cell r="L187">
            <v>31121.999999999996</v>
          </cell>
          <cell r="M187" t="str">
            <v> 〃</v>
          </cell>
        </row>
        <row r="189">
          <cell r="K189">
            <v>3430</v>
          </cell>
          <cell r="L189">
            <v>63798.00000000001</v>
          </cell>
          <cell r="M189" t="str">
            <v> 〃</v>
          </cell>
        </row>
        <row r="191">
          <cell r="K191">
            <v>4370</v>
          </cell>
          <cell r="L191">
            <v>32338</v>
          </cell>
          <cell r="M191" t="str">
            <v> 〃</v>
          </cell>
        </row>
        <row r="193">
          <cell r="K193">
            <v>5340</v>
          </cell>
          <cell r="L193">
            <v>24030</v>
          </cell>
          <cell r="M193" t="str">
            <v> 〃</v>
          </cell>
        </row>
        <row r="195">
          <cell r="K195">
            <v>7070</v>
          </cell>
          <cell r="L195">
            <v>50197</v>
          </cell>
          <cell r="M195" t="str">
            <v> 〃</v>
          </cell>
        </row>
        <row r="199">
          <cell r="K199">
            <v>6060</v>
          </cell>
          <cell r="L199">
            <v>12120</v>
          </cell>
          <cell r="M199" t="str">
            <v> M153</v>
          </cell>
        </row>
        <row r="201">
          <cell r="L201">
            <v>6740</v>
          </cell>
          <cell r="M201" t="str">
            <v> 〃</v>
          </cell>
        </row>
        <row r="203">
          <cell r="K203">
            <v>9460</v>
          </cell>
          <cell r="L203">
            <v>18920</v>
          </cell>
          <cell r="M203" t="str">
            <v> 〃</v>
          </cell>
        </row>
        <row r="204">
          <cell r="M204" t="str">
            <v> 物659</v>
          </cell>
        </row>
        <row r="205">
          <cell r="L205">
            <v>1610</v>
          </cell>
          <cell r="M205" t="str">
            <v> (1,210+2,020)÷2</v>
          </cell>
        </row>
        <row r="213">
          <cell r="L213">
            <v>8130</v>
          </cell>
          <cell r="M213" t="str">
            <v> 桝単価表</v>
          </cell>
        </row>
        <row r="215">
          <cell r="L215">
            <v>12800</v>
          </cell>
          <cell r="M215" t="str">
            <v> 　 〃</v>
          </cell>
        </row>
        <row r="217">
          <cell r="K217">
            <v>11900</v>
          </cell>
          <cell r="L217">
            <v>23800</v>
          </cell>
          <cell r="M217" t="str">
            <v> 　 〃</v>
          </cell>
        </row>
        <row r="219">
          <cell r="K219">
            <v>11900</v>
          </cell>
          <cell r="L219">
            <v>23800</v>
          </cell>
          <cell r="M219" t="str">
            <v> 　 〃</v>
          </cell>
        </row>
        <row r="221">
          <cell r="L221">
            <v>15000</v>
          </cell>
          <cell r="M221" t="str">
            <v> 　 〃</v>
          </cell>
        </row>
        <row r="223">
          <cell r="L223">
            <v>14800</v>
          </cell>
          <cell r="M223" t="str">
            <v> 　 〃</v>
          </cell>
        </row>
        <row r="225">
          <cell r="L225">
            <v>16400</v>
          </cell>
          <cell r="M225" t="str">
            <v> 　 〃</v>
          </cell>
        </row>
        <row r="227">
          <cell r="L227">
            <v>11900</v>
          </cell>
          <cell r="M227" t="str">
            <v> 　 〃</v>
          </cell>
        </row>
        <row r="229">
          <cell r="K229">
            <v>13700</v>
          </cell>
          <cell r="L229">
            <v>27400</v>
          </cell>
          <cell r="M229" t="str">
            <v> 　 〃</v>
          </cell>
        </row>
        <row r="231">
          <cell r="L231">
            <v>25300</v>
          </cell>
          <cell r="M231" t="str">
            <v> 　 〃</v>
          </cell>
        </row>
        <row r="233">
          <cell r="K233">
            <v>14100</v>
          </cell>
          <cell r="L233">
            <v>42300</v>
          </cell>
          <cell r="M233" t="str">
            <v> 　 〃</v>
          </cell>
        </row>
        <row r="235">
          <cell r="L235">
            <v>18900</v>
          </cell>
          <cell r="M235" t="str">
            <v> 　 〃</v>
          </cell>
        </row>
        <row r="237">
          <cell r="L237">
            <v>66000</v>
          </cell>
          <cell r="M237" t="str">
            <v> 代価書 2</v>
          </cell>
        </row>
        <row r="241">
          <cell r="L241">
            <v>940118</v>
          </cell>
        </row>
        <row r="251">
          <cell r="K251">
            <v>118000</v>
          </cell>
          <cell r="L251">
            <v>236000</v>
          </cell>
          <cell r="M251" t="str">
            <v> メーカー比較表</v>
          </cell>
        </row>
        <row r="253">
          <cell r="L253">
            <v>73200</v>
          </cell>
          <cell r="M253" t="str">
            <v> 　　　〃</v>
          </cell>
        </row>
        <row r="255">
          <cell r="L255">
            <v>129000</v>
          </cell>
          <cell r="M255" t="str">
            <v> 　　　〃</v>
          </cell>
        </row>
        <row r="257">
          <cell r="K257">
            <v>75100</v>
          </cell>
          <cell r="L257">
            <v>150200</v>
          </cell>
          <cell r="M257" t="str">
            <v> 　　　〃</v>
          </cell>
        </row>
        <row r="261">
          <cell r="K261">
            <v>44500</v>
          </cell>
          <cell r="L261">
            <v>89000</v>
          </cell>
          <cell r="M261" t="str">
            <v> メーカー比較表</v>
          </cell>
        </row>
        <row r="263">
          <cell r="L263">
            <v>89300</v>
          </cell>
          <cell r="M263" t="str">
            <v> 　　　〃</v>
          </cell>
        </row>
        <row r="265">
          <cell r="K265">
            <v>8300</v>
          </cell>
          <cell r="L265">
            <v>16600</v>
          </cell>
          <cell r="M265" t="str">
            <v> 　　　〃</v>
          </cell>
        </row>
        <row r="267">
          <cell r="L267">
            <v>26800</v>
          </cell>
          <cell r="M267" t="str">
            <v> 　　　〃</v>
          </cell>
        </row>
        <row r="269">
          <cell r="K269">
            <v>5020</v>
          </cell>
          <cell r="L269">
            <v>15060</v>
          </cell>
          <cell r="M269" t="str">
            <v> 　　　〃</v>
          </cell>
        </row>
        <row r="271">
          <cell r="K271">
            <v>13300</v>
          </cell>
          <cell r="L271">
            <v>39900</v>
          </cell>
          <cell r="M271" t="str">
            <v> 　　　〃</v>
          </cell>
        </row>
        <row r="273">
          <cell r="L273">
            <v>110000</v>
          </cell>
          <cell r="M273" t="str">
            <v> 　　　〃</v>
          </cell>
        </row>
        <row r="275">
          <cell r="L275">
            <v>33900</v>
          </cell>
          <cell r="M275" t="str">
            <v> 　　　〃</v>
          </cell>
        </row>
        <row r="277">
          <cell r="L277">
            <v>46700</v>
          </cell>
          <cell r="M277" t="str">
            <v> 　　　〃</v>
          </cell>
        </row>
        <row r="283">
          <cell r="L283">
            <v>41600</v>
          </cell>
          <cell r="M283" t="str">
            <v> メーカー比較表</v>
          </cell>
        </row>
        <row r="287">
          <cell r="L287">
            <v>37200</v>
          </cell>
          <cell r="M287" t="str">
            <v> メーカー比較表</v>
          </cell>
        </row>
        <row r="289">
          <cell r="L289">
            <v>3400</v>
          </cell>
          <cell r="M289" t="str">
            <v> 　　　〃</v>
          </cell>
        </row>
        <row r="291">
          <cell r="K291">
            <v>16500</v>
          </cell>
          <cell r="L291">
            <v>33000</v>
          </cell>
          <cell r="M291" t="str">
            <v> 　　　〃</v>
          </cell>
        </row>
        <row r="311">
          <cell r="L311">
            <v>1170860</v>
          </cell>
        </row>
        <row r="321">
          <cell r="L321">
            <v>56400</v>
          </cell>
          <cell r="M321" t="str">
            <v> メーカー比較表</v>
          </cell>
        </row>
        <row r="323">
          <cell r="L323">
            <v>22400</v>
          </cell>
          <cell r="M323" t="str">
            <v> M161</v>
          </cell>
        </row>
        <row r="327">
          <cell r="K327">
            <v>3470</v>
          </cell>
          <cell r="L327">
            <v>15961.999999999998</v>
          </cell>
          <cell r="M327" t="str">
            <v> M34</v>
          </cell>
        </row>
        <row r="347">
          <cell r="L347">
            <v>94762</v>
          </cell>
        </row>
        <row r="355">
          <cell r="K355">
            <v>2220</v>
          </cell>
          <cell r="L355">
            <v>2886</v>
          </cell>
          <cell r="M355" t="str">
            <v> M39</v>
          </cell>
        </row>
        <row r="357">
          <cell r="K357">
            <v>1490</v>
          </cell>
          <cell r="L357">
            <v>3576</v>
          </cell>
          <cell r="M357" t="str">
            <v> 〃</v>
          </cell>
        </row>
        <row r="361">
          <cell r="L361">
            <v>27800</v>
          </cell>
          <cell r="M361" t="str">
            <v> メーカー比較表</v>
          </cell>
        </row>
        <row r="363">
          <cell r="L363">
            <v>8440</v>
          </cell>
          <cell r="M363" t="str">
            <v> 　　　〃</v>
          </cell>
        </row>
        <row r="365">
          <cell r="L365">
            <v>2640</v>
          </cell>
          <cell r="M365" t="str">
            <v> 　　　〃</v>
          </cell>
        </row>
        <row r="367">
          <cell r="K367">
            <v>3040</v>
          </cell>
          <cell r="L367">
            <v>6080</v>
          </cell>
          <cell r="M367" t="str">
            <v> 　　　〃</v>
          </cell>
        </row>
        <row r="370">
          <cell r="M370" t="str">
            <v> 20A M83 610×2.9ｍ</v>
          </cell>
        </row>
        <row r="371">
          <cell r="L371">
            <v>1760</v>
          </cell>
          <cell r="M371" t="str">
            <v> ＝1,769</v>
          </cell>
        </row>
        <row r="381">
          <cell r="L381">
            <v>53182</v>
          </cell>
        </row>
        <row r="391">
          <cell r="L391">
            <v>1770000</v>
          </cell>
          <cell r="M391" t="str">
            <v> メーカー比較表</v>
          </cell>
        </row>
        <row r="393">
          <cell r="L393">
            <v>48000</v>
          </cell>
          <cell r="M393" t="str">
            <v> 　　　〃</v>
          </cell>
        </row>
        <row r="417">
          <cell r="L417">
            <v>1818000</v>
          </cell>
        </row>
        <row r="425">
          <cell r="K425">
            <v>967000</v>
          </cell>
          <cell r="L425">
            <v>1934000</v>
          </cell>
          <cell r="M425" t="str">
            <v> メーカー比較表</v>
          </cell>
          <cell r="O425" t="str">
            <v>100kg未 </v>
          </cell>
        </row>
        <row r="426">
          <cell r="M426" t="str">
            <v> 据付 内 M106 15,500×2</v>
          </cell>
        </row>
        <row r="427">
          <cell r="M427" t="str">
            <v> 　　 外 M106 23,700</v>
          </cell>
        </row>
        <row r="429">
          <cell r="K429">
            <v>359000</v>
          </cell>
          <cell r="L429">
            <v>718000</v>
          </cell>
          <cell r="M429" t="str">
            <v> メーカー比較表</v>
          </cell>
          <cell r="O429" t="str">
            <v>100kg未 </v>
          </cell>
        </row>
        <row r="430">
          <cell r="M430" t="str">
            <v> 　　 内 M106 9,950</v>
          </cell>
        </row>
        <row r="431">
          <cell r="M431" t="str">
            <v> 　　 外 M106 11,900</v>
          </cell>
        </row>
        <row r="433">
          <cell r="L433">
            <v>640000</v>
          </cell>
          <cell r="M433" t="str">
            <v> メーカー比較表</v>
          </cell>
          <cell r="O433" t="str">
            <v>100kg未 </v>
          </cell>
        </row>
        <row r="434">
          <cell r="M434" t="str">
            <v> 　　 内 M106 12,100</v>
          </cell>
        </row>
        <row r="435">
          <cell r="M435" t="str">
            <v> 　　 外 M106 18,800</v>
          </cell>
        </row>
        <row r="437">
          <cell r="L437">
            <v>184000</v>
          </cell>
          <cell r="M437" t="str">
            <v>184,000</v>
          </cell>
        </row>
        <row r="439">
          <cell r="L439">
            <v>15400</v>
          </cell>
          <cell r="M439" t="str">
            <v> 代価書 3</v>
          </cell>
        </row>
        <row r="443">
          <cell r="K443">
            <v>1040</v>
          </cell>
          <cell r="L443">
            <v>42224</v>
          </cell>
          <cell r="M443" t="str">
            <v> M38</v>
          </cell>
        </row>
        <row r="445">
          <cell r="K445">
            <v>1480</v>
          </cell>
          <cell r="L445">
            <v>92056</v>
          </cell>
          <cell r="M445" t="str">
            <v> 〃</v>
          </cell>
        </row>
        <row r="447">
          <cell r="K447">
            <v>2530</v>
          </cell>
          <cell r="L447">
            <v>10879</v>
          </cell>
          <cell r="M447" t="str">
            <v> 〃</v>
          </cell>
        </row>
        <row r="449">
          <cell r="K449">
            <v>3000</v>
          </cell>
          <cell r="L449">
            <v>41700</v>
          </cell>
          <cell r="M449" t="str">
            <v> 〃</v>
          </cell>
        </row>
        <row r="459">
          <cell r="K459">
            <v>1610</v>
          </cell>
          <cell r="L459">
            <v>11109</v>
          </cell>
          <cell r="M459" t="str">
            <v> M28</v>
          </cell>
        </row>
        <row r="461">
          <cell r="K461">
            <v>1750</v>
          </cell>
          <cell r="L461">
            <v>37800</v>
          </cell>
          <cell r="M461" t="str">
            <v> 〃</v>
          </cell>
        </row>
        <row r="463">
          <cell r="K463">
            <v>2220</v>
          </cell>
          <cell r="L463">
            <v>23976</v>
          </cell>
          <cell r="M463" t="str">
            <v> 〃</v>
          </cell>
        </row>
        <row r="465">
          <cell r="K465">
            <v>1170</v>
          </cell>
          <cell r="L465">
            <v>2223</v>
          </cell>
          <cell r="M465" t="str">
            <v> 〃</v>
          </cell>
        </row>
        <row r="467">
          <cell r="K467">
            <v>1490</v>
          </cell>
          <cell r="L467">
            <v>5513</v>
          </cell>
          <cell r="M467" t="str">
            <v> 〃</v>
          </cell>
        </row>
        <row r="471">
          <cell r="L471">
            <v>154000</v>
          </cell>
          <cell r="M471" t="str">
            <v> 代価書 4</v>
          </cell>
        </row>
        <row r="475">
          <cell r="K475">
            <v>570</v>
          </cell>
          <cell r="L475">
            <v>69540</v>
          </cell>
          <cell r="M475" t="str">
            <v> E8</v>
          </cell>
        </row>
        <row r="477">
          <cell r="K477">
            <v>310</v>
          </cell>
          <cell r="L477">
            <v>38440</v>
          </cell>
          <cell r="M477" t="str">
            <v> E34</v>
          </cell>
        </row>
        <row r="479">
          <cell r="K479">
            <v>220</v>
          </cell>
          <cell r="L479">
            <v>27280</v>
          </cell>
          <cell r="M479" t="str">
            <v> E29</v>
          </cell>
        </row>
        <row r="481">
          <cell r="K481">
            <v>360</v>
          </cell>
          <cell r="L481">
            <v>17280</v>
          </cell>
          <cell r="M481" t="str">
            <v> E41</v>
          </cell>
        </row>
        <row r="483">
          <cell r="K483">
            <v>410</v>
          </cell>
          <cell r="L483">
            <v>6150</v>
          </cell>
          <cell r="M483" t="str">
            <v> 〃</v>
          </cell>
        </row>
        <row r="493">
          <cell r="L493">
            <v>40000</v>
          </cell>
          <cell r="M493" t="str">
            <v> メーカー比較表</v>
          </cell>
        </row>
        <row r="495">
          <cell r="K495">
            <v>410</v>
          </cell>
          <cell r="L495">
            <v>24190</v>
          </cell>
          <cell r="M495" t="str">
            <v> E43</v>
          </cell>
        </row>
        <row r="521">
          <cell r="L521">
            <v>4135760</v>
          </cell>
        </row>
        <row r="531">
          <cell r="L531">
            <v>468000</v>
          </cell>
          <cell r="M531" t="str">
            <v> メーカー比較表</v>
          </cell>
        </row>
        <row r="532">
          <cell r="M532" t="str">
            <v> 据付 M110 75,800</v>
          </cell>
        </row>
        <row r="535">
          <cell r="K535">
            <v>184000</v>
          </cell>
          <cell r="L535">
            <v>368000</v>
          </cell>
          <cell r="M535" t="str">
            <v> メーカー比較表</v>
          </cell>
        </row>
        <row r="536">
          <cell r="M536" t="str">
            <v> 据付 M110 47,900×2</v>
          </cell>
        </row>
        <row r="539">
          <cell r="L539">
            <v>219000</v>
          </cell>
          <cell r="M539" t="str">
            <v> メーカー比較表</v>
          </cell>
        </row>
        <row r="540">
          <cell r="M540" t="str">
            <v> 据付 M110 47,900</v>
          </cell>
        </row>
        <row r="544">
          <cell r="M544" t="str">
            <v> メーカー比較表</v>
          </cell>
        </row>
        <row r="545">
          <cell r="L545">
            <v>41900</v>
          </cell>
          <cell r="M545" t="str">
            <v> 据付 M115 9,570</v>
          </cell>
        </row>
        <row r="546">
          <cell r="M546" t="str">
            <v> メーカー比較表</v>
          </cell>
        </row>
        <row r="547">
          <cell r="L547">
            <v>24400</v>
          </cell>
          <cell r="M547" t="str">
            <v> 据付 M115 9,570</v>
          </cell>
        </row>
        <row r="548">
          <cell r="M548" t="str">
            <v> メーカー比較表</v>
          </cell>
        </row>
        <row r="549">
          <cell r="L549">
            <v>21700</v>
          </cell>
          <cell r="M549" t="str">
            <v> 据付 M115 9,570</v>
          </cell>
        </row>
        <row r="550">
          <cell r="M550" t="str">
            <v> メーカー比較表</v>
          </cell>
        </row>
        <row r="551">
          <cell r="L551">
            <v>18500</v>
          </cell>
          <cell r="M551" t="str">
            <v> 据付 M115 9,570</v>
          </cell>
        </row>
        <row r="555">
          <cell r="L555">
            <v>257000</v>
          </cell>
          <cell r="M555" t="str">
            <v>257,780</v>
          </cell>
        </row>
        <row r="563">
          <cell r="K563">
            <v>8930</v>
          </cell>
          <cell r="L563">
            <v>63403</v>
          </cell>
          <cell r="M563" t="str">
            <v> M117</v>
          </cell>
        </row>
        <row r="565">
          <cell r="K565">
            <v>9460</v>
          </cell>
          <cell r="L565">
            <v>61490</v>
          </cell>
          <cell r="M565" t="str">
            <v>  〃</v>
          </cell>
        </row>
        <row r="567">
          <cell r="K567">
            <v>2850</v>
          </cell>
          <cell r="L567">
            <v>17955</v>
          </cell>
          <cell r="M567" t="str">
            <v> M119</v>
          </cell>
        </row>
        <row r="569">
          <cell r="K569">
            <v>3450</v>
          </cell>
          <cell r="L569">
            <v>167670</v>
          </cell>
          <cell r="M569" t="str">
            <v>  〃</v>
          </cell>
        </row>
        <row r="571">
          <cell r="K571">
            <v>4540</v>
          </cell>
          <cell r="L571">
            <v>169796</v>
          </cell>
          <cell r="M571" t="str">
            <v>  〃</v>
          </cell>
        </row>
        <row r="573">
          <cell r="K573">
            <v>5650</v>
          </cell>
          <cell r="L573">
            <v>53675</v>
          </cell>
          <cell r="M573" t="str">
            <v>  〃</v>
          </cell>
        </row>
        <row r="577">
          <cell r="K577">
            <v>10800</v>
          </cell>
          <cell r="L577">
            <v>43200</v>
          </cell>
          <cell r="M577" t="str">
            <v> M122</v>
          </cell>
        </row>
        <row r="579">
          <cell r="L579">
            <v>12000</v>
          </cell>
          <cell r="M579" t="str">
            <v>  〃</v>
          </cell>
        </row>
        <row r="581">
          <cell r="K581">
            <v>13800</v>
          </cell>
          <cell r="L581">
            <v>27600</v>
          </cell>
          <cell r="M581" t="str">
            <v>  〃</v>
          </cell>
        </row>
        <row r="583">
          <cell r="K583">
            <v>9450</v>
          </cell>
          <cell r="L583">
            <v>18900</v>
          </cell>
          <cell r="M583" t="str">
            <v>  〃</v>
          </cell>
        </row>
        <row r="585">
          <cell r="L585">
            <v>10800</v>
          </cell>
          <cell r="M585" t="str">
            <v>  〃</v>
          </cell>
        </row>
        <row r="587">
          <cell r="K587">
            <v>12000</v>
          </cell>
          <cell r="L587">
            <v>24000</v>
          </cell>
          <cell r="M587" t="str">
            <v>  〃</v>
          </cell>
        </row>
        <row r="599">
          <cell r="K599">
            <v>14100</v>
          </cell>
          <cell r="L599">
            <v>84600</v>
          </cell>
          <cell r="M599" t="str">
            <v> M133</v>
          </cell>
        </row>
        <row r="601">
          <cell r="K601">
            <v>15500</v>
          </cell>
          <cell r="L601">
            <v>31000</v>
          </cell>
          <cell r="M601" t="str">
            <v>  〃</v>
          </cell>
        </row>
        <row r="604">
          <cell r="M604" t="str">
            <v> M79 6,310×33.7㎡</v>
          </cell>
        </row>
        <row r="605">
          <cell r="L605">
            <v>212000</v>
          </cell>
          <cell r="M605" t="str">
            <v> ＝212,647</v>
          </cell>
        </row>
        <row r="606">
          <cell r="M606" t="str">
            <v> M79 5,250×13.6㎡</v>
          </cell>
        </row>
        <row r="607">
          <cell r="L607">
            <v>71400</v>
          </cell>
          <cell r="M607" t="str">
            <v> ＝71,400</v>
          </cell>
        </row>
        <row r="627">
          <cell r="L627">
            <v>2487989</v>
          </cell>
        </row>
        <row r="641">
          <cell r="M641">
            <v>0.038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A共通仮設費"/>
      <sheetName val="B建築工事"/>
      <sheetName val="B-1屋内運動場耐震改修"/>
      <sheetName val="E諸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中科目"/>
      <sheetName val="細目"/>
      <sheetName val="Ｂ.中項目（電気）"/>
      <sheetName val="拾い集計"/>
      <sheetName val="複合単価"/>
      <sheetName val="盤集計表"/>
      <sheetName val="Ｂ.電気設備工事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単価表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書式"/>
      <sheetName val="機器"/>
      <sheetName val="吹出ダンパ"/>
      <sheetName val="設定"/>
      <sheetName val="配管保温塗装"/>
      <sheetName val="VE"/>
      <sheetName val="ダクト保温"/>
      <sheetName val="集計表（新設）"/>
      <sheetName val="仮設拾書（新設）"/>
      <sheetName val="く体拾書（新設） "/>
      <sheetName val="鉄筋拾書（新設）"/>
      <sheetName val="外部仕上拾書（新設）"/>
      <sheetName val="内部仕上拾書（新設）"/>
      <sheetName val="建具拾書（新設）"/>
      <sheetName val="木材拾書（新設）"/>
      <sheetName val="集計表（改修）"/>
      <sheetName val="仮設拾書（改修）"/>
      <sheetName val="内部仕上拾書（改修）"/>
      <sheetName val="建具拾書（改修）"/>
      <sheetName val="塗装改修ｼ-ﾄ（改修）"/>
      <sheetName val="撤去拾書（改修）"/>
      <sheetName val="集計表（既存撤去）"/>
      <sheetName val="撤去拾書（既存撤去）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  <sheetName val="変更経費"/>
    </sheetNames>
    <definedNames>
      <definedName name="印刷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建築主体"/>
      <sheetName val="渡り廊下（１）"/>
      <sheetName val="渡り廊下(2)"/>
      <sheetName val="解体"/>
      <sheetName val="外構"/>
      <sheetName val="共通仮設"/>
      <sheetName val="諸経費"/>
      <sheetName val="代価"/>
      <sheetName val="予備"/>
      <sheetName val="補助対象外共通仮設"/>
      <sheetName val="補助対象外諸経費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数量管"/>
      <sheetName val="数量器具"/>
      <sheetName val="数量ﾀﾞｸﾄ"/>
      <sheetName val="数量ﾀﾞｸﾄ保温"/>
      <sheetName val="数量土量"/>
      <sheetName val="土量"/>
      <sheetName val="Sheet1"/>
      <sheetName val="Sheet2"/>
      <sheetName val="Sheet3"/>
      <sheetName val="Sheet4"/>
      <sheetName val="Sheet5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2"/>
      <sheetName val="市住耐震 (3)"/>
      <sheetName val="市住耐震 (4)"/>
      <sheetName val="市住耐震"/>
      <sheetName val="市住耐震 (2)"/>
      <sheetName val="明々寮ＡＣ"/>
      <sheetName val="明々寮ＢＤ"/>
      <sheetName val="明々廊下"/>
      <sheetName val="AＢＣ案"/>
      <sheetName val="設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書式"/>
      <sheetName val="機器"/>
      <sheetName val="吹出ダンパ"/>
      <sheetName val="設定"/>
      <sheetName val="配管保温塗装"/>
      <sheetName val="VE"/>
      <sheetName val="ダクト保温"/>
      <sheetName val="集計表（新設）"/>
      <sheetName val="仮設拾書（新設）"/>
      <sheetName val="く体拾書（新設） "/>
      <sheetName val="鉄筋拾書（新設）"/>
      <sheetName val="外部仕上拾書（新設）"/>
      <sheetName val="内部仕上拾書（新設）"/>
      <sheetName val="建具拾書（新設）"/>
      <sheetName val="木材拾書（新設）"/>
      <sheetName val="集計表（改修）"/>
      <sheetName val="仮設拾書（改修）"/>
      <sheetName val="内部仕上拾書（改修）"/>
      <sheetName val="建具拾書（改修）"/>
      <sheetName val="塗装改修ｼ-ﾄ（改修）"/>
      <sheetName val="撤去拾書（改修）"/>
      <sheetName val="集計表（既存撤去）"/>
      <sheetName val="撤去拾書（既存撤去）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共通仮設"/>
      <sheetName val="建築内訳"/>
      <sheetName val="外構内訳"/>
      <sheetName val="解体内訳"/>
      <sheetName val="電気設備"/>
      <sheetName val="諸経費"/>
      <sheetName val="単価"/>
      <sheetName val="見積比較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単価表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書式"/>
      <sheetName val="機器"/>
      <sheetName val="吹出ダンパ"/>
      <sheetName val="設定"/>
      <sheetName val="配管保温塗装"/>
      <sheetName val="VE"/>
      <sheetName val="ダクト保温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テレビ計算"/>
      <sheetName val="幹線計算"/>
      <sheetName val="照度計算"/>
      <sheetName val="データ"/>
    </sheetNames>
    <sheetDataSet>
      <sheetData sheetId="3">
        <row r="13">
          <cell r="AE13">
            <v>1</v>
          </cell>
          <cell r="AF13">
            <v>30</v>
          </cell>
          <cell r="AH13">
            <v>1</v>
          </cell>
          <cell r="AI13">
            <v>5.5</v>
          </cell>
          <cell r="AK13">
            <v>1</v>
          </cell>
          <cell r="AL13">
            <v>10</v>
          </cell>
          <cell r="AN13">
            <v>0</v>
          </cell>
          <cell r="AO13">
            <v>100</v>
          </cell>
          <cell r="AQ13">
            <v>0</v>
          </cell>
          <cell r="AR13">
            <v>55</v>
          </cell>
          <cell r="AT13">
            <v>0</v>
          </cell>
          <cell r="AU13">
            <v>94</v>
          </cell>
          <cell r="AW13">
            <v>0.01</v>
          </cell>
          <cell r="AX13">
            <v>8</v>
          </cell>
          <cell r="AZ13">
            <v>5.5</v>
          </cell>
          <cell r="BA13">
            <v>44</v>
          </cell>
          <cell r="BC13">
            <v>0.1</v>
          </cell>
          <cell r="BD13">
            <v>30</v>
          </cell>
          <cell r="BF13">
            <v>1</v>
          </cell>
          <cell r="BG13">
            <v>14</v>
          </cell>
          <cell r="BI13">
            <v>1</v>
          </cell>
          <cell r="BJ13">
            <v>10</v>
          </cell>
          <cell r="BO13">
            <v>0</v>
          </cell>
          <cell r="BP13">
            <v>100</v>
          </cell>
          <cell r="BR13">
            <v>0</v>
          </cell>
          <cell r="BS13">
            <v>21</v>
          </cell>
          <cell r="BU13">
            <v>1</v>
          </cell>
          <cell r="BV13">
            <v>14</v>
          </cell>
          <cell r="BX13">
            <v>5.5</v>
          </cell>
          <cell r="BY13">
            <v>44</v>
          </cell>
        </row>
        <row r="14">
          <cell r="AE14">
            <v>20</v>
          </cell>
          <cell r="AF14">
            <v>50</v>
          </cell>
          <cell r="AH14">
            <v>36</v>
          </cell>
          <cell r="AI14">
            <v>8</v>
          </cell>
          <cell r="AK14">
            <v>11</v>
          </cell>
          <cell r="AL14">
            <v>20</v>
          </cell>
          <cell r="AN14">
            <v>20</v>
          </cell>
          <cell r="AO14">
            <v>92</v>
          </cell>
          <cell r="AQ14">
            <v>5</v>
          </cell>
          <cell r="AR14">
            <v>40</v>
          </cell>
          <cell r="AT14">
            <v>5</v>
          </cell>
          <cell r="AU14">
            <v>86</v>
          </cell>
          <cell r="AW14">
            <v>8.01</v>
          </cell>
          <cell r="AX14">
            <v>14</v>
          </cell>
          <cell r="AZ14">
            <v>8</v>
          </cell>
          <cell r="BA14">
            <v>54</v>
          </cell>
          <cell r="BC14">
            <v>20</v>
          </cell>
          <cell r="BD14">
            <v>50</v>
          </cell>
          <cell r="BF14">
            <v>51</v>
          </cell>
          <cell r="BG14">
            <v>22</v>
          </cell>
          <cell r="BI14">
            <v>11</v>
          </cell>
          <cell r="BJ14">
            <v>20</v>
          </cell>
          <cell r="BO14">
            <v>10</v>
          </cell>
          <cell r="BP14">
            <v>95</v>
          </cell>
          <cell r="BR14">
            <v>200</v>
          </cell>
          <cell r="BS14">
            <v>21</v>
          </cell>
          <cell r="BU14">
            <v>14.01</v>
          </cell>
          <cell r="BV14">
            <v>22</v>
          </cell>
          <cell r="BX14">
            <v>8</v>
          </cell>
          <cell r="BY14">
            <v>54</v>
          </cell>
        </row>
        <row r="15">
          <cell r="AE15">
            <v>40</v>
          </cell>
          <cell r="AF15">
            <v>75</v>
          </cell>
          <cell r="AH15">
            <v>44</v>
          </cell>
          <cell r="AI15">
            <v>14</v>
          </cell>
          <cell r="AK15">
            <v>22</v>
          </cell>
          <cell r="AL15">
            <v>30</v>
          </cell>
          <cell r="AN15">
            <v>40</v>
          </cell>
          <cell r="AO15">
            <v>86</v>
          </cell>
          <cell r="AQ15">
            <v>10</v>
          </cell>
          <cell r="AR15">
            <v>34</v>
          </cell>
          <cell r="AT15">
            <v>10</v>
          </cell>
          <cell r="AU15">
            <v>81</v>
          </cell>
          <cell r="AW15">
            <v>14.01</v>
          </cell>
          <cell r="AX15">
            <v>22</v>
          </cell>
          <cell r="AZ15">
            <v>14</v>
          </cell>
          <cell r="BA15">
            <v>86</v>
          </cell>
          <cell r="BC15">
            <v>30</v>
          </cell>
          <cell r="BD15">
            <v>75</v>
          </cell>
          <cell r="BF15">
            <v>76</v>
          </cell>
          <cell r="BG15">
            <v>38</v>
          </cell>
          <cell r="BI15">
            <v>22</v>
          </cell>
          <cell r="BJ15">
            <v>30</v>
          </cell>
          <cell r="BO15">
            <v>20</v>
          </cell>
          <cell r="BP15">
            <v>91</v>
          </cell>
          <cell r="BU15">
            <v>22.01</v>
          </cell>
          <cell r="BV15">
            <v>38</v>
          </cell>
          <cell r="BX15">
            <v>14</v>
          </cell>
          <cell r="BY15">
            <v>86</v>
          </cell>
        </row>
        <row r="16">
          <cell r="AE16">
            <v>60</v>
          </cell>
          <cell r="AF16">
            <v>100</v>
          </cell>
          <cell r="AH16">
            <v>60</v>
          </cell>
          <cell r="AI16">
            <v>22</v>
          </cell>
          <cell r="AK16">
            <v>33</v>
          </cell>
          <cell r="AL16">
            <v>50</v>
          </cell>
          <cell r="AN16">
            <v>60</v>
          </cell>
          <cell r="AO16">
            <v>80</v>
          </cell>
          <cell r="AQ16">
            <v>15</v>
          </cell>
          <cell r="AR16">
            <v>32</v>
          </cell>
          <cell r="AT16">
            <v>15</v>
          </cell>
          <cell r="AU16">
            <v>79</v>
          </cell>
          <cell r="AW16">
            <v>22.01</v>
          </cell>
          <cell r="AX16">
            <v>38</v>
          </cell>
          <cell r="AZ16">
            <v>22</v>
          </cell>
          <cell r="BA16">
            <v>110</v>
          </cell>
          <cell r="BC16">
            <v>50</v>
          </cell>
          <cell r="BD16">
            <v>100</v>
          </cell>
          <cell r="BF16">
            <v>101</v>
          </cell>
          <cell r="BG16">
            <v>60</v>
          </cell>
          <cell r="BI16">
            <v>33</v>
          </cell>
          <cell r="BJ16">
            <v>50</v>
          </cell>
          <cell r="BO16">
            <v>30</v>
          </cell>
          <cell r="BP16">
            <v>87</v>
          </cell>
          <cell r="BU16">
            <v>38.01</v>
          </cell>
          <cell r="BV16">
            <v>60</v>
          </cell>
          <cell r="BX16">
            <v>22</v>
          </cell>
          <cell r="BY16">
            <v>110</v>
          </cell>
        </row>
        <row r="17">
          <cell r="AE17">
            <v>80</v>
          </cell>
          <cell r="AF17">
            <v>125</v>
          </cell>
          <cell r="AH17">
            <v>83</v>
          </cell>
          <cell r="AI17">
            <v>38</v>
          </cell>
          <cell r="AK17">
            <v>55</v>
          </cell>
          <cell r="AL17">
            <v>75</v>
          </cell>
          <cell r="AN17">
            <v>80</v>
          </cell>
          <cell r="AO17">
            <v>76</v>
          </cell>
          <cell r="AQ17">
            <v>20</v>
          </cell>
          <cell r="AR17">
            <v>30</v>
          </cell>
          <cell r="AT17">
            <v>20</v>
          </cell>
          <cell r="AU17">
            <v>78</v>
          </cell>
          <cell r="AW17">
            <v>38.01</v>
          </cell>
          <cell r="AX17">
            <v>60</v>
          </cell>
          <cell r="AZ17">
            <v>38</v>
          </cell>
          <cell r="BA17">
            <v>155</v>
          </cell>
          <cell r="BC17">
            <v>75</v>
          </cell>
          <cell r="BD17">
            <v>125</v>
          </cell>
          <cell r="BF17">
            <v>151</v>
          </cell>
          <cell r="BG17">
            <v>100</v>
          </cell>
          <cell r="BI17">
            <v>55</v>
          </cell>
          <cell r="BJ17">
            <v>75</v>
          </cell>
          <cell r="BO17">
            <v>40</v>
          </cell>
          <cell r="BP17">
            <v>83</v>
          </cell>
          <cell r="BU17">
            <v>60.01</v>
          </cell>
          <cell r="BV17">
            <v>100</v>
          </cell>
          <cell r="BX17">
            <v>38</v>
          </cell>
          <cell r="BY17">
            <v>155</v>
          </cell>
        </row>
        <row r="18">
          <cell r="AE18">
            <v>113</v>
          </cell>
          <cell r="AF18">
            <v>150</v>
          </cell>
          <cell r="AH18">
            <v>111</v>
          </cell>
          <cell r="AI18">
            <v>60</v>
          </cell>
          <cell r="AK18">
            <v>82</v>
          </cell>
          <cell r="AL18">
            <v>100</v>
          </cell>
          <cell r="AN18">
            <v>100</v>
          </cell>
          <cell r="AO18">
            <v>73</v>
          </cell>
          <cell r="AQ18">
            <v>30</v>
          </cell>
          <cell r="AR18">
            <v>29</v>
          </cell>
          <cell r="AT18">
            <v>25</v>
          </cell>
          <cell r="AU18">
            <v>77</v>
          </cell>
          <cell r="AW18">
            <v>60.01</v>
          </cell>
          <cell r="AX18">
            <v>100</v>
          </cell>
          <cell r="AZ18">
            <v>60</v>
          </cell>
          <cell r="BA18">
            <v>210</v>
          </cell>
          <cell r="BC18">
            <v>100</v>
          </cell>
          <cell r="BD18">
            <v>150</v>
          </cell>
          <cell r="BF18">
            <v>201</v>
          </cell>
          <cell r="BG18">
            <v>150</v>
          </cell>
          <cell r="BI18">
            <v>82</v>
          </cell>
          <cell r="BJ18">
            <v>100</v>
          </cell>
          <cell r="BO18">
            <v>60</v>
          </cell>
          <cell r="BP18">
            <v>81</v>
          </cell>
          <cell r="BU18">
            <v>100.01</v>
          </cell>
          <cell r="BV18">
            <v>150</v>
          </cell>
          <cell r="BX18">
            <v>60</v>
          </cell>
          <cell r="BY18">
            <v>210</v>
          </cell>
        </row>
        <row r="19">
          <cell r="AE19">
            <v>136</v>
          </cell>
          <cell r="AF19">
            <v>200</v>
          </cell>
          <cell r="AH19">
            <v>151</v>
          </cell>
          <cell r="AI19">
            <v>100</v>
          </cell>
          <cell r="AK19">
            <v>110</v>
          </cell>
          <cell r="AL19">
            <v>150</v>
          </cell>
          <cell r="AN19">
            <v>120</v>
          </cell>
          <cell r="AO19">
            <v>71</v>
          </cell>
          <cell r="AQ19">
            <v>40</v>
          </cell>
          <cell r="AR19">
            <v>27</v>
          </cell>
          <cell r="AT19">
            <v>30</v>
          </cell>
          <cell r="AU19">
            <v>76</v>
          </cell>
          <cell r="AW19">
            <v>100.01</v>
          </cell>
          <cell r="AX19">
            <v>150</v>
          </cell>
          <cell r="AZ19">
            <v>100</v>
          </cell>
          <cell r="BA19">
            <v>290</v>
          </cell>
          <cell r="BC19">
            <v>125</v>
          </cell>
          <cell r="BD19">
            <v>200</v>
          </cell>
          <cell r="BF19">
            <v>251</v>
          </cell>
          <cell r="BG19">
            <v>200</v>
          </cell>
          <cell r="BI19">
            <v>110</v>
          </cell>
          <cell r="BJ19">
            <v>150</v>
          </cell>
          <cell r="BO19">
            <v>80</v>
          </cell>
          <cell r="BP19">
            <v>79</v>
          </cell>
          <cell r="BU19">
            <v>150.01</v>
          </cell>
          <cell r="BV19">
            <v>200</v>
          </cell>
          <cell r="BX19">
            <v>100</v>
          </cell>
          <cell r="BY19">
            <v>290</v>
          </cell>
        </row>
        <row r="20">
          <cell r="AE20">
            <v>181</v>
          </cell>
          <cell r="AF20">
            <v>225</v>
          </cell>
          <cell r="AH20">
            <v>216</v>
          </cell>
          <cell r="AI20">
            <v>150</v>
          </cell>
          <cell r="AK20">
            <v>160</v>
          </cell>
          <cell r="AL20">
            <v>200</v>
          </cell>
          <cell r="AN20">
            <v>140</v>
          </cell>
          <cell r="AO20">
            <v>69</v>
          </cell>
          <cell r="AQ20">
            <v>200</v>
          </cell>
          <cell r="AR20">
            <v>27</v>
          </cell>
          <cell r="AT20">
            <v>35</v>
          </cell>
          <cell r="AU20">
            <v>75</v>
          </cell>
          <cell r="AW20">
            <v>150.01</v>
          </cell>
          <cell r="AX20">
            <v>200</v>
          </cell>
          <cell r="AZ20">
            <v>150</v>
          </cell>
          <cell r="BA20">
            <v>380</v>
          </cell>
          <cell r="BC20">
            <v>150</v>
          </cell>
          <cell r="BD20">
            <v>225</v>
          </cell>
          <cell r="BF20">
            <v>301</v>
          </cell>
          <cell r="BG20">
            <v>250</v>
          </cell>
          <cell r="BI20">
            <v>165</v>
          </cell>
          <cell r="BJ20">
            <v>200</v>
          </cell>
          <cell r="BO20">
            <v>100</v>
          </cell>
          <cell r="BP20">
            <v>77</v>
          </cell>
          <cell r="BU20">
            <v>200.01</v>
          </cell>
          <cell r="BV20">
            <v>250</v>
          </cell>
          <cell r="BX20">
            <v>150</v>
          </cell>
          <cell r="BY20">
            <v>380</v>
          </cell>
        </row>
        <row r="21">
          <cell r="AE21">
            <v>214</v>
          </cell>
          <cell r="AF21">
            <v>250</v>
          </cell>
          <cell r="AH21">
            <v>276</v>
          </cell>
          <cell r="AI21">
            <v>200</v>
          </cell>
          <cell r="AK21">
            <v>210</v>
          </cell>
          <cell r="AL21">
            <v>300</v>
          </cell>
          <cell r="AN21">
            <v>160</v>
          </cell>
          <cell r="AO21">
            <v>68</v>
          </cell>
          <cell r="AT21">
            <v>40</v>
          </cell>
          <cell r="AU21">
            <v>75</v>
          </cell>
          <cell r="AW21">
            <v>200.01</v>
          </cell>
          <cell r="AX21">
            <v>250</v>
          </cell>
          <cell r="AZ21">
            <v>200</v>
          </cell>
          <cell r="BA21">
            <v>465</v>
          </cell>
          <cell r="BC21">
            <v>175</v>
          </cell>
          <cell r="BD21">
            <v>250</v>
          </cell>
          <cell r="BF21">
            <v>351</v>
          </cell>
          <cell r="BG21">
            <v>325</v>
          </cell>
          <cell r="BI21">
            <v>220</v>
          </cell>
          <cell r="BJ21">
            <v>300</v>
          </cell>
          <cell r="BO21">
            <v>120</v>
          </cell>
          <cell r="BP21">
            <v>76</v>
          </cell>
          <cell r="BU21">
            <v>250.01</v>
          </cell>
          <cell r="BV21">
            <v>325</v>
          </cell>
          <cell r="BX21">
            <v>200</v>
          </cell>
          <cell r="BY21">
            <v>465</v>
          </cell>
        </row>
        <row r="22">
          <cell r="AE22">
            <v>226</v>
          </cell>
          <cell r="AF22">
            <v>300</v>
          </cell>
          <cell r="AH22">
            <v>341</v>
          </cell>
          <cell r="AI22">
            <v>250</v>
          </cell>
          <cell r="AK22">
            <v>330</v>
          </cell>
          <cell r="AL22">
            <v>500</v>
          </cell>
          <cell r="AN22">
            <v>200</v>
          </cell>
          <cell r="AO22">
            <v>68</v>
          </cell>
          <cell r="AT22">
            <v>200</v>
          </cell>
          <cell r="AW22">
            <v>250.01</v>
          </cell>
          <cell r="AX22">
            <v>325</v>
          </cell>
          <cell r="AZ22">
            <v>250</v>
          </cell>
          <cell r="BA22">
            <v>535</v>
          </cell>
          <cell r="BC22">
            <v>200</v>
          </cell>
          <cell r="BD22">
            <v>300</v>
          </cell>
          <cell r="BF22">
            <v>374</v>
          </cell>
          <cell r="BG22">
            <v>400</v>
          </cell>
          <cell r="BI22">
            <v>330</v>
          </cell>
          <cell r="BJ22">
            <v>500</v>
          </cell>
          <cell r="BO22">
            <v>160</v>
          </cell>
          <cell r="BP22">
            <v>75</v>
          </cell>
          <cell r="BX22">
            <v>250</v>
          </cell>
          <cell r="BY22">
            <v>535</v>
          </cell>
        </row>
        <row r="23">
          <cell r="AE23">
            <v>271</v>
          </cell>
          <cell r="AF23">
            <v>350</v>
          </cell>
          <cell r="AH23">
            <v>396</v>
          </cell>
          <cell r="AI23">
            <v>325</v>
          </cell>
          <cell r="AK23">
            <v>550</v>
          </cell>
          <cell r="AN23">
            <v>300</v>
          </cell>
          <cell r="AO23">
            <v>68</v>
          </cell>
          <cell r="AW23">
            <v>325.01</v>
          </cell>
          <cell r="AX23">
            <v>400</v>
          </cell>
          <cell r="AZ23">
            <v>325</v>
          </cell>
          <cell r="BA23">
            <v>635</v>
          </cell>
          <cell r="BC23">
            <v>225</v>
          </cell>
          <cell r="BD23">
            <v>350</v>
          </cell>
          <cell r="BF23">
            <v>496</v>
          </cell>
          <cell r="BG23">
            <v>500</v>
          </cell>
          <cell r="BI23">
            <v>500</v>
          </cell>
          <cell r="BJ23">
            <v>750</v>
          </cell>
          <cell r="BO23">
            <v>500</v>
          </cell>
          <cell r="BP23">
            <v>75</v>
          </cell>
          <cell r="BX23">
            <v>325</v>
          </cell>
          <cell r="BY23">
            <v>635</v>
          </cell>
        </row>
        <row r="24">
          <cell r="AE24">
            <v>316</v>
          </cell>
          <cell r="AF24">
            <v>400</v>
          </cell>
          <cell r="AH24">
            <v>476</v>
          </cell>
          <cell r="AI24">
            <v>400</v>
          </cell>
          <cell r="AN24">
            <v>500</v>
          </cell>
          <cell r="AO24">
            <v>68</v>
          </cell>
          <cell r="AW24">
            <v>400.01</v>
          </cell>
          <cell r="AX24">
            <v>500</v>
          </cell>
          <cell r="BC24">
            <v>250</v>
          </cell>
          <cell r="BD24">
            <v>400</v>
          </cell>
        </row>
        <row r="25">
          <cell r="AE25">
            <v>361</v>
          </cell>
          <cell r="AF25">
            <v>500</v>
          </cell>
          <cell r="AI25">
            <v>500</v>
          </cell>
          <cell r="AW25">
            <v>500.01</v>
          </cell>
          <cell r="BC25">
            <v>400</v>
          </cell>
          <cell r="BD25">
            <v>600</v>
          </cell>
        </row>
        <row r="28">
          <cell r="AE28">
            <v>1</v>
          </cell>
          <cell r="AF28">
            <v>2</v>
          </cell>
          <cell r="AH28">
            <v>1</v>
          </cell>
          <cell r="AI28">
            <v>2</v>
          </cell>
          <cell r="BC28">
            <v>1</v>
          </cell>
          <cell r="BD28">
            <v>4</v>
          </cell>
          <cell r="BF28">
            <v>1</v>
          </cell>
          <cell r="BG28">
            <v>2</v>
          </cell>
        </row>
        <row r="29">
          <cell r="AE29">
            <v>61</v>
          </cell>
          <cell r="AF29">
            <v>3</v>
          </cell>
          <cell r="AH29">
            <v>31</v>
          </cell>
          <cell r="AI29">
            <v>5.5</v>
          </cell>
          <cell r="BC29">
            <v>61</v>
          </cell>
          <cell r="BD29">
            <v>4</v>
          </cell>
          <cell r="BF29">
            <v>31</v>
          </cell>
          <cell r="BG29">
            <v>5.5</v>
          </cell>
        </row>
        <row r="30">
          <cell r="AE30">
            <v>121</v>
          </cell>
          <cell r="AF30">
            <v>4</v>
          </cell>
          <cell r="AH30">
            <v>51</v>
          </cell>
          <cell r="AI30">
            <v>8</v>
          </cell>
          <cell r="BC30">
            <v>121</v>
          </cell>
          <cell r="BD30">
            <v>6</v>
          </cell>
          <cell r="BF30">
            <v>51</v>
          </cell>
          <cell r="BG30">
            <v>8</v>
          </cell>
        </row>
        <row r="31">
          <cell r="AE31">
            <v>201</v>
          </cell>
          <cell r="AF31">
            <v>5</v>
          </cell>
          <cell r="AH31">
            <v>76</v>
          </cell>
          <cell r="AI31">
            <v>14</v>
          </cell>
          <cell r="BC31">
            <v>201</v>
          </cell>
          <cell r="BD31">
            <v>8</v>
          </cell>
          <cell r="BF31">
            <v>76</v>
          </cell>
          <cell r="BG31">
            <v>14</v>
          </cell>
        </row>
        <row r="32">
          <cell r="AE32">
            <v>300</v>
          </cell>
          <cell r="AF32">
            <v>5</v>
          </cell>
          <cell r="AH32">
            <v>151</v>
          </cell>
          <cell r="AI32">
            <v>22</v>
          </cell>
          <cell r="BC32">
            <v>300</v>
          </cell>
          <cell r="BD32">
            <v>8</v>
          </cell>
          <cell r="BF32">
            <v>151</v>
          </cell>
          <cell r="BG32">
            <v>22</v>
          </cell>
        </row>
        <row r="33">
          <cell r="AE33">
            <v>500</v>
          </cell>
          <cell r="AF33">
            <v>5</v>
          </cell>
          <cell r="AH33">
            <v>201</v>
          </cell>
          <cell r="AI33">
            <v>38</v>
          </cell>
          <cell r="BC33">
            <v>500</v>
          </cell>
          <cell r="BD33">
            <v>8</v>
          </cell>
          <cell r="BF33">
            <v>201</v>
          </cell>
          <cell r="BG33">
            <v>38</v>
          </cell>
        </row>
        <row r="34">
          <cell r="AH34">
            <v>401</v>
          </cell>
          <cell r="AI34">
            <v>60</v>
          </cell>
          <cell r="BC34">
            <v>1000</v>
          </cell>
          <cell r="BD34">
            <v>8</v>
          </cell>
          <cell r="BF34">
            <v>401</v>
          </cell>
          <cell r="BG34">
            <v>60</v>
          </cell>
        </row>
        <row r="35">
          <cell r="AH35">
            <v>601</v>
          </cell>
          <cell r="AI35">
            <v>60</v>
          </cell>
          <cell r="BF35">
            <v>601</v>
          </cell>
          <cell r="BG35">
            <v>60</v>
          </cell>
        </row>
        <row r="36">
          <cell r="AH36">
            <v>801</v>
          </cell>
          <cell r="AI36">
            <v>100</v>
          </cell>
          <cell r="BF36">
            <v>801</v>
          </cell>
          <cell r="BG36">
            <v>100</v>
          </cell>
        </row>
        <row r="37">
          <cell r="AH37">
            <v>1001</v>
          </cell>
          <cell r="AI37">
            <v>100</v>
          </cell>
          <cell r="BF37">
            <v>1001</v>
          </cell>
          <cell r="BG37">
            <v>100</v>
          </cell>
        </row>
        <row r="38">
          <cell r="AH38">
            <v>1201</v>
          </cell>
          <cell r="BF38">
            <v>1201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単価表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  <sheetName val="変更経費"/>
    </sheetNames>
    <definedNames>
      <definedName name="印刷"/>
    </defined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追加工事"/>
      <sheetName val="特定工事"/>
      <sheetName val="減額算出"/>
      <sheetName val="特定材料"/>
      <sheetName val="総合仮設単独"/>
      <sheetName val="総合仮設追加"/>
      <sheetName val="諸経費単独"/>
      <sheetName val="諸経費追加"/>
      <sheetName val="諸経費単特"/>
      <sheetName val="諸経費追特"/>
      <sheetName val="基準額"/>
      <sheetName val="費率"/>
    </sheetNames>
    <sheetDataSet>
      <sheetData sheetId="2">
        <row r="18">
          <cell r="I18" t="e">
            <v>#REF!</v>
          </cell>
        </row>
        <row r="20">
          <cell r="I20" t="e">
            <v>#REF!</v>
          </cell>
        </row>
      </sheetData>
      <sheetData sheetId="3">
        <row r="26">
          <cell r="I26">
            <v>5651785</v>
          </cell>
        </row>
        <row r="55">
          <cell r="I55">
            <v>7096890</v>
          </cell>
        </row>
      </sheetData>
      <sheetData sheetId="12">
        <row r="8">
          <cell r="D8">
            <v>3000000</v>
          </cell>
          <cell r="E8" t="str">
            <v>未満</v>
          </cell>
          <cell r="F8">
            <v>4.05</v>
          </cell>
          <cell r="J8">
            <v>1000000</v>
          </cell>
          <cell r="K8" t="str">
            <v>未満</v>
          </cell>
          <cell r="L8">
            <v>4.92</v>
          </cell>
        </row>
        <row r="9">
          <cell r="B9">
            <v>3000000</v>
          </cell>
          <cell r="C9" t="str">
            <v>以上</v>
          </cell>
          <cell r="D9">
            <v>4000000</v>
          </cell>
          <cell r="E9" t="str">
            <v>未満</v>
          </cell>
          <cell r="F9">
            <v>4.01</v>
          </cell>
          <cell r="H9">
            <v>1000000</v>
          </cell>
          <cell r="I9" t="str">
            <v>以上</v>
          </cell>
          <cell r="J9">
            <v>2000000</v>
          </cell>
          <cell r="K9" t="str">
            <v>未満</v>
          </cell>
          <cell r="L9">
            <v>4.46</v>
          </cell>
        </row>
        <row r="10">
          <cell r="B10">
            <v>4000000</v>
          </cell>
          <cell r="C10" t="str">
            <v>以上</v>
          </cell>
          <cell r="D10">
            <v>5000000</v>
          </cell>
          <cell r="E10" t="str">
            <v>未満</v>
          </cell>
          <cell r="F10">
            <v>3.98</v>
          </cell>
          <cell r="H10">
            <v>2000000</v>
          </cell>
          <cell r="I10" t="str">
            <v>以上</v>
          </cell>
          <cell r="J10">
            <v>3000000</v>
          </cell>
          <cell r="K10" t="str">
            <v>未満</v>
          </cell>
          <cell r="L10">
            <v>4.21</v>
          </cell>
        </row>
        <row r="11">
          <cell r="B11">
            <v>5000000</v>
          </cell>
          <cell r="C11" t="str">
            <v>以上</v>
          </cell>
          <cell r="D11">
            <v>6000000</v>
          </cell>
          <cell r="E11" t="str">
            <v>未満</v>
          </cell>
          <cell r="F11">
            <v>3.96</v>
          </cell>
          <cell r="H11">
            <v>3000000</v>
          </cell>
          <cell r="I11" t="str">
            <v>以上</v>
          </cell>
          <cell r="J11">
            <v>4000000</v>
          </cell>
          <cell r="K11" t="str">
            <v>未満</v>
          </cell>
          <cell r="L11">
            <v>4.04</v>
          </cell>
        </row>
        <row r="12">
          <cell r="B12">
            <v>6000000</v>
          </cell>
          <cell r="C12" t="str">
            <v>以上</v>
          </cell>
          <cell r="D12">
            <v>7000000</v>
          </cell>
          <cell r="E12" t="str">
            <v>未満</v>
          </cell>
          <cell r="F12">
            <v>3.94</v>
          </cell>
          <cell r="H12">
            <v>4000000</v>
          </cell>
          <cell r="I12" t="str">
            <v>以上</v>
          </cell>
          <cell r="J12">
            <v>5000000</v>
          </cell>
          <cell r="K12" t="str">
            <v>未満</v>
          </cell>
          <cell r="L12">
            <v>3.91</v>
          </cell>
        </row>
        <row r="13">
          <cell r="B13">
            <v>7000000</v>
          </cell>
          <cell r="C13" t="str">
            <v>以上</v>
          </cell>
          <cell r="D13">
            <v>8000000</v>
          </cell>
          <cell r="E13" t="str">
            <v>未満</v>
          </cell>
          <cell r="F13">
            <v>3.92</v>
          </cell>
          <cell r="H13">
            <v>5000000</v>
          </cell>
          <cell r="I13" t="str">
            <v>以上</v>
          </cell>
          <cell r="J13">
            <v>6000000</v>
          </cell>
          <cell r="K13" t="str">
            <v>未満</v>
          </cell>
          <cell r="L13">
            <v>3.81</v>
          </cell>
        </row>
        <row r="14">
          <cell r="B14">
            <v>8000000</v>
          </cell>
          <cell r="C14" t="str">
            <v>以上</v>
          </cell>
          <cell r="D14">
            <v>9000000</v>
          </cell>
          <cell r="E14" t="str">
            <v>未満</v>
          </cell>
          <cell r="F14">
            <v>3.91</v>
          </cell>
          <cell r="H14">
            <v>6000000</v>
          </cell>
          <cell r="I14" t="str">
            <v>以上</v>
          </cell>
          <cell r="J14">
            <v>7000000</v>
          </cell>
          <cell r="K14" t="str">
            <v>未満</v>
          </cell>
          <cell r="L14">
            <v>3.73</v>
          </cell>
        </row>
        <row r="15">
          <cell r="B15">
            <v>9000000</v>
          </cell>
          <cell r="C15" t="str">
            <v>以上</v>
          </cell>
          <cell r="D15">
            <v>10000000</v>
          </cell>
          <cell r="E15" t="str">
            <v>未満</v>
          </cell>
          <cell r="F15">
            <v>3.89</v>
          </cell>
          <cell r="H15">
            <v>7000000</v>
          </cell>
          <cell r="I15" t="str">
            <v>以上</v>
          </cell>
          <cell r="J15">
            <v>8000000</v>
          </cell>
          <cell r="K15" t="str">
            <v>未満</v>
          </cell>
          <cell r="L15">
            <v>3.66</v>
          </cell>
        </row>
        <row r="16">
          <cell r="B16">
            <v>10000000</v>
          </cell>
          <cell r="C16" t="str">
            <v>以上</v>
          </cell>
          <cell r="D16">
            <v>12000000</v>
          </cell>
          <cell r="E16" t="str">
            <v>未満</v>
          </cell>
          <cell r="F16">
            <v>3.87</v>
          </cell>
          <cell r="H16">
            <v>8000000</v>
          </cell>
          <cell r="I16" t="str">
            <v>以上</v>
          </cell>
          <cell r="J16">
            <v>9000000</v>
          </cell>
          <cell r="K16" t="str">
            <v>未満</v>
          </cell>
          <cell r="L16">
            <v>3.6</v>
          </cell>
        </row>
        <row r="17">
          <cell r="B17">
            <v>12000000</v>
          </cell>
          <cell r="C17" t="str">
            <v>以上</v>
          </cell>
          <cell r="D17">
            <v>14000000</v>
          </cell>
          <cell r="E17" t="str">
            <v>未満</v>
          </cell>
          <cell r="F17">
            <v>3.85</v>
          </cell>
          <cell r="H17">
            <v>9000000</v>
          </cell>
          <cell r="I17" t="str">
            <v>以上</v>
          </cell>
          <cell r="J17">
            <v>10000000</v>
          </cell>
          <cell r="K17" t="str">
            <v>未満</v>
          </cell>
          <cell r="L17">
            <v>3.54</v>
          </cell>
        </row>
        <row r="18">
          <cell r="B18">
            <v>14000000</v>
          </cell>
          <cell r="C18" t="str">
            <v>以上</v>
          </cell>
          <cell r="D18">
            <v>16000000</v>
          </cell>
          <cell r="E18" t="str">
            <v>未満</v>
          </cell>
          <cell r="F18">
            <v>3.84</v>
          </cell>
          <cell r="H18">
            <v>10000000</v>
          </cell>
          <cell r="I18" t="str">
            <v>以上</v>
          </cell>
          <cell r="J18">
            <v>12000000</v>
          </cell>
          <cell r="K18" t="str">
            <v>未満</v>
          </cell>
          <cell r="L18">
            <v>3.45</v>
          </cell>
        </row>
        <row r="19">
          <cell r="B19">
            <v>16000000</v>
          </cell>
          <cell r="C19" t="str">
            <v>以上</v>
          </cell>
          <cell r="D19">
            <v>18000000</v>
          </cell>
          <cell r="E19" t="str">
            <v>未満</v>
          </cell>
          <cell r="F19">
            <v>3.82</v>
          </cell>
          <cell r="H19">
            <v>12000000</v>
          </cell>
          <cell r="I19" t="str">
            <v>以上</v>
          </cell>
          <cell r="J19">
            <v>14000000</v>
          </cell>
          <cell r="K19" t="str">
            <v>未満</v>
          </cell>
          <cell r="L19">
            <v>3.38</v>
          </cell>
        </row>
        <row r="20">
          <cell r="B20">
            <v>18000000</v>
          </cell>
          <cell r="C20" t="str">
            <v>以上</v>
          </cell>
          <cell r="D20">
            <v>20000000</v>
          </cell>
          <cell r="E20" t="str">
            <v>未満</v>
          </cell>
          <cell r="F20">
            <v>3.81</v>
          </cell>
          <cell r="H20">
            <v>14000000</v>
          </cell>
          <cell r="I20" t="str">
            <v>以上</v>
          </cell>
          <cell r="J20">
            <v>16000000</v>
          </cell>
          <cell r="K20" t="str">
            <v>未満</v>
          </cell>
          <cell r="L20">
            <v>3.31</v>
          </cell>
        </row>
        <row r="21">
          <cell r="B21">
            <v>20000000</v>
          </cell>
          <cell r="C21" t="str">
            <v>以上</v>
          </cell>
          <cell r="D21">
            <v>22000000</v>
          </cell>
          <cell r="E21" t="str">
            <v>未満</v>
          </cell>
          <cell r="F21">
            <v>3.8</v>
          </cell>
          <cell r="H21">
            <v>16000000</v>
          </cell>
          <cell r="I21" t="str">
            <v>以上</v>
          </cell>
          <cell r="J21">
            <v>18000000</v>
          </cell>
          <cell r="K21" t="str">
            <v>未満</v>
          </cell>
          <cell r="L21">
            <v>3.26</v>
          </cell>
        </row>
        <row r="22">
          <cell r="B22">
            <v>22000000</v>
          </cell>
          <cell r="C22" t="str">
            <v>以上</v>
          </cell>
          <cell r="D22">
            <v>24000000</v>
          </cell>
          <cell r="E22" t="str">
            <v>未満</v>
          </cell>
          <cell r="F22">
            <v>3.79</v>
          </cell>
          <cell r="H22">
            <v>18000000</v>
          </cell>
          <cell r="I22" t="str">
            <v>以上</v>
          </cell>
          <cell r="J22">
            <v>20000000</v>
          </cell>
          <cell r="K22" t="str">
            <v>未満</v>
          </cell>
          <cell r="L22">
            <v>3.21</v>
          </cell>
        </row>
        <row r="23">
          <cell r="B23">
            <v>24000000</v>
          </cell>
          <cell r="C23" t="str">
            <v>以上</v>
          </cell>
          <cell r="D23">
            <v>26000000</v>
          </cell>
          <cell r="E23" t="str">
            <v>未満</v>
          </cell>
          <cell r="F23">
            <v>3.78</v>
          </cell>
          <cell r="H23">
            <v>20000000</v>
          </cell>
          <cell r="I23" t="str">
            <v>以上</v>
          </cell>
          <cell r="J23">
            <v>22000000</v>
          </cell>
          <cell r="K23" t="str">
            <v>未満</v>
          </cell>
          <cell r="L23">
            <v>3.17</v>
          </cell>
        </row>
        <row r="24">
          <cell r="B24">
            <v>26000000</v>
          </cell>
          <cell r="C24" t="str">
            <v>以上</v>
          </cell>
          <cell r="D24">
            <v>28000000</v>
          </cell>
          <cell r="E24" t="str">
            <v>未満</v>
          </cell>
          <cell r="F24">
            <v>3.77</v>
          </cell>
          <cell r="H24">
            <v>22000000</v>
          </cell>
          <cell r="I24" t="str">
            <v>以上</v>
          </cell>
          <cell r="J24">
            <v>24000000</v>
          </cell>
          <cell r="K24" t="str">
            <v>未満</v>
          </cell>
          <cell r="L24">
            <v>3.13</v>
          </cell>
        </row>
        <row r="25">
          <cell r="B25">
            <v>28000000</v>
          </cell>
          <cell r="C25" t="str">
            <v>以上</v>
          </cell>
          <cell r="D25">
            <v>30000000</v>
          </cell>
          <cell r="E25" t="str">
            <v>未満</v>
          </cell>
          <cell r="F25">
            <v>3.76</v>
          </cell>
          <cell r="H25">
            <v>24000000</v>
          </cell>
          <cell r="I25" t="str">
            <v>以上</v>
          </cell>
          <cell r="J25">
            <v>26000000</v>
          </cell>
          <cell r="K25" t="str">
            <v>未満</v>
          </cell>
          <cell r="L25">
            <v>3.09</v>
          </cell>
        </row>
        <row r="26">
          <cell r="B26">
            <v>30000000</v>
          </cell>
          <cell r="C26" t="str">
            <v>以上</v>
          </cell>
          <cell r="D26">
            <v>35000000</v>
          </cell>
          <cell r="E26" t="str">
            <v>未満</v>
          </cell>
          <cell r="F26">
            <v>3.74</v>
          </cell>
          <cell r="H26">
            <v>26000000</v>
          </cell>
          <cell r="I26" t="str">
            <v>以上</v>
          </cell>
          <cell r="J26">
            <v>28000000</v>
          </cell>
          <cell r="K26" t="str">
            <v>未満</v>
          </cell>
          <cell r="L26">
            <v>3.06</v>
          </cell>
        </row>
        <row r="27">
          <cell r="B27">
            <v>35000000</v>
          </cell>
          <cell r="C27" t="str">
            <v>以上</v>
          </cell>
          <cell r="D27">
            <v>40000000</v>
          </cell>
          <cell r="E27" t="str">
            <v>未満</v>
          </cell>
          <cell r="F27">
            <v>3.72</v>
          </cell>
          <cell r="H27">
            <v>28000000</v>
          </cell>
          <cell r="I27" t="str">
            <v>以上</v>
          </cell>
          <cell r="J27">
            <v>30000000</v>
          </cell>
          <cell r="K27" t="str">
            <v>未満</v>
          </cell>
          <cell r="L27">
            <v>3.03</v>
          </cell>
        </row>
        <row r="28">
          <cell r="B28">
            <v>40000000</v>
          </cell>
          <cell r="C28" t="str">
            <v>以上</v>
          </cell>
          <cell r="D28">
            <v>45000000</v>
          </cell>
          <cell r="E28" t="str">
            <v>未満</v>
          </cell>
          <cell r="F28">
            <v>3.71</v>
          </cell>
          <cell r="H28">
            <v>30000000</v>
          </cell>
          <cell r="I28" t="str">
            <v>以上</v>
          </cell>
          <cell r="J28">
            <v>35000000</v>
          </cell>
          <cell r="K28" t="str">
            <v>未満</v>
          </cell>
          <cell r="L28">
            <v>2.96</v>
          </cell>
        </row>
        <row r="29">
          <cell r="B29">
            <v>45000000</v>
          </cell>
          <cell r="C29" t="str">
            <v>以上</v>
          </cell>
          <cell r="D29">
            <v>50000000</v>
          </cell>
          <cell r="E29" t="str">
            <v>未満</v>
          </cell>
          <cell r="F29">
            <v>3.7</v>
          </cell>
          <cell r="H29">
            <v>35000000</v>
          </cell>
          <cell r="I29" t="str">
            <v>以上</v>
          </cell>
          <cell r="J29">
            <v>40000000</v>
          </cell>
          <cell r="K29" t="str">
            <v>未満</v>
          </cell>
          <cell r="L29">
            <v>2.91</v>
          </cell>
        </row>
        <row r="30">
          <cell r="B30">
            <v>50000000</v>
          </cell>
          <cell r="C30" t="str">
            <v>以上</v>
          </cell>
          <cell r="D30">
            <v>55000000</v>
          </cell>
          <cell r="E30" t="str">
            <v>未満</v>
          </cell>
          <cell r="F30">
            <v>3.69</v>
          </cell>
          <cell r="H30">
            <v>40000000</v>
          </cell>
          <cell r="I30" t="str">
            <v>以上</v>
          </cell>
          <cell r="J30">
            <v>45000000</v>
          </cell>
          <cell r="K30" t="str">
            <v>未満</v>
          </cell>
          <cell r="L30">
            <v>2.86</v>
          </cell>
        </row>
        <row r="31">
          <cell r="B31">
            <v>55000000</v>
          </cell>
          <cell r="C31" t="str">
            <v>以上</v>
          </cell>
          <cell r="D31">
            <v>60000000</v>
          </cell>
          <cell r="E31" t="str">
            <v>未満</v>
          </cell>
          <cell r="F31">
            <v>3.68</v>
          </cell>
          <cell r="H31">
            <v>45000000</v>
          </cell>
          <cell r="I31" t="str">
            <v>以上</v>
          </cell>
          <cell r="J31">
            <v>50000000</v>
          </cell>
          <cell r="K31" t="str">
            <v>未満</v>
          </cell>
          <cell r="L31">
            <v>2.82</v>
          </cell>
        </row>
        <row r="32">
          <cell r="B32">
            <v>60000000</v>
          </cell>
          <cell r="C32" t="str">
            <v>以上</v>
          </cell>
          <cell r="D32">
            <v>65000000</v>
          </cell>
          <cell r="E32" t="str">
            <v>未満</v>
          </cell>
          <cell r="F32">
            <v>3.67</v>
          </cell>
          <cell r="H32">
            <v>50000000</v>
          </cell>
          <cell r="I32" t="str">
            <v>以上</v>
          </cell>
          <cell r="J32">
            <v>55000000</v>
          </cell>
          <cell r="K32" t="str">
            <v>未満</v>
          </cell>
          <cell r="L32">
            <v>2.78</v>
          </cell>
        </row>
        <row r="33">
          <cell r="B33">
            <v>65000000</v>
          </cell>
          <cell r="C33" t="str">
            <v>以上</v>
          </cell>
          <cell r="D33">
            <v>70000000</v>
          </cell>
          <cell r="E33" t="str">
            <v>未満</v>
          </cell>
          <cell r="F33">
            <v>3.66</v>
          </cell>
          <cell r="H33">
            <v>55000000</v>
          </cell>
          <cell r="I33" t="str">
            <v>以上</v>
          </cell>
          <cell r="J33">
            <v>60000000</v>
          </cell>
          <cell r="K33" t="str">
            <v>未満</v>
          </cell>
          <cell r="L33">
            <v>2.74</v>
          </cell>
        </row>
        <row r="34">
          <cell r="B34">
            <v>70000000</v>
          </cell>
          <cell r="C34" t="str">
            <v>以上</v>
          </cell>
          <cell r="D34">
            <v>75000000</v>
          </cell>
          <cell r="E34" t="str">
            <v>未満</v>
          </cell>
          <cell r="F34">
            <v>3.65</v>
          </cell>
          <cell r="H34">
            <v>60000000</v>
          </cell>
          <cell r="I34" t="str">
            <v>以上</v>
          </cell>
          <cell r="J34">
            <v>65000000</v>
          </cell>
          <cell r="K34" t="str">
            <v>未満</v>
          </cell>
          <cell r="L34">
            <v>2.71</v>
          </cell>
        </row>
        <row r="35">
          <cell r="B35">
            <v>75000000</v>
          </cell>
          <cell r="C35" t="str">
            <v>以上</v>
          </cell>
          <cell r="D35">
            <v>80000000</v>
          </cell>
          <cell r="E35" t="str">
            <v>未満</v>
          </cell>
          <cell r="F35">
            <v>3.64</v>
          </cell>
          <cell r="H35">
            <v>65000000</v>
          </cell>
          <cell r="I35" t="str">
            <v>以上</v>
          </cell>
          <cell r="J35">
            <v>70000000</v>
          </cell>
          <cell r="K35" t="str">
            <v>未満</v>
          </cell>
          <cell r="L35">
            <v>2.68</v>
          </cell>
        </row>
        <row r="36">
          <cell r="B36">
            <v>80000000</v>
          </cell>
          <cell r="C36" t="str">
            <v>以上</v>
          </cell>
          <cell r="D36">
            <v>85000000</v>
          </cell>
          <cell r="E36" t="str">
            <v>未満</v>
          </cell>
          <cell r="F36">
            <v>3.63</v>
          </cell>
          <cell r="H36">
            <v>70000000</v>
          </cell>
          <cell r="I36" t="str">
            <v>以上</v>
          </cell>
          <cell r="J36">
            <v>75000000</v>
          </cell>
          <cell r="K36" t="str">
            <v>未満</v>
          </cell>
          <cell r="L36">
            <v>2.66</v>
          </cell>
        </row>
        <row r="37">
          <cell r="B37">
            <v>85000000</v>
          </cell>
          <cell r="C37" t="str">
            <v>以上</v>
          </cell>
          <cell r="D37">
            <v>90000000</v>
          </cell>
          <cell r="E37" t="str">
            <v>未満</v>
          </cell>
          <cell r="F37">
            <v>3.63</v>
          </cell>
          <cell r="H37">
            <v>75000000</v>
          </cell>
          <cell r="I37" t="str">
            <v>以上</v>
          </cell>
          <cell r="J37">
            <v>80000000</v>
          </cell>
          <cell r="K37" t="str">
            <v>未満</v>
          </cell>
          <cell r="L37">
            <v>2.63</v>
          </cell>
        </row>
        <row r="38">
          <cell r="B38">
            <v>90000000</v>
          </cell>
          <cell r="C38" t="str">
            <v>以上</v>
          </cell>
          <cell r="D38">
            <v>95000000</v>
          </cell>
          <cell r="E38" t="str">
            <v>未満</v>
          </cell>
          <cell r="F38">
            <v>3.62</v>
          </cell>
          <cell r="H38">
            <v>80000000</v>
          </cell>
          <cell r="I38" t="str">
            <v>以上</v>
          </cell>
          <cell r="J38">
            <v>85000000</v>
          </cell>
          <cell r="K38" t="str">
            <v>未満</v>
          </cell>
          <cell r="L38">
            <v>2.61</v>
          </cell>
        </row>
        <row r="39">
          <cell r="B39">
            <v>95000000</v>
          </cell>
          <cell r="C39" t="str">
            <v>以上</v>
          </cell>
          <cell r="D39">
            <v>100000000</v>
          </cell>
          <cell r="E39" t="str">
            <v>未満</v>
          </cell>
          <cell r="F39">
            <v>3.62</v>
          </cell>
          <cell r="H39">
            <v>85000000</v>
          </cell>
          <cell r="I39" t="str">
            <v>以上</v>
          </cell>
          <cell r="J39">
            <v>90000000</v>
          </cell>
          <cell r="K39" t="str">
            <v>未満</v>
          </cell>
          <cell r="L39">
            <v>2.59</v>
          </cell>
        </row>
        <row r="40">
          <cell r="B40">
            <v>100000000</v>
          </cell>
          <cell r="C40" t="str">
            <v>以上</v>
          </cell>
          <cell r="D40">
            <v>120000000</v>
          </cell>
          <cell r="E40" t="str">
            <v>未満</v>
          </cell>
          <cell r="F40">
            <v>3.59</v>
          </cell>
          <cell r="H40">
            <v>90000000</v>
          </cell>
          <cell r="I40" t="str">
            <v>以上</v>
          </cell>
          <cell r="J40">
            <v>95000000</v>
          </cell>
          <cell r="K40" t="str">
            <v>未満</v>
          </cell>
          <cell r="L40">
            <v>2.57</v>
          </cell>
        </row>
        <row r="41">
          <cell r="B41">
            <v>120000000</v>
          </cell>
          <cell r="C41" t="str">
            <v>以上</v>
          </cell>
          <cell r="D41">
            <v>140000000</v>
          </cell>
          <cell r="E41" t="str">
            <v>未満</v>
          </cell>
          <cell r="F41">
            <v>3.58</v>
          </cell>
          <cell r="H41">
            <v>95000000</v>
          </cell>
          <cell r="I41" t="str">
            <v>以上</v>
          </cell>
          <cell r="J41">
            <v>100000000</v>
          </cell>
          <cell r="K41" t="str">
            <v>未満</v>
          </cell>
          <cell r="L41">
            <v>2.55</v>
          </cell>
        </row>
        <row r="42">
          <cell r="B42">
            <v>140000000</v>
          </cell>
          <cell r="C42" t="str">
            <v>以上</v>
          </cell>
          <cell r="D42">
            <v>160000000</v>
          </cell>
          <cell r="E42" t="str">
            <v>未満</v>
          </cell>
          <cell r="F42">
            <v>3.56</v>
          </cell>
          <cell r="H42">
            <v>100000000</v>
          </cell>
          <cell r="I42" t="str">
            <v>以上</v>
          </cell>
          <cell r="J42">
            <v>120000000</v>
          </cell>
          <cell r="K42" t="str">
            <v>未満</v>
          </cell>
          <cell r="L42">
            <v>2.49</v>
          </cell>
        </row>
        <row r="43">
          <cell r="B43">
            <v>160000000</v>
          </cell>
          <cell r="C43" t="str">
            <v>以上</v>
          </cell>
          <cell r="D43">
            <v>180000000</v>
          </cell>
          <cell r="E43" t="str">
            <v>未満</v>
          </cell>
          <cell r="F43">
            <v>3.55</v>
          </cell>
          <cell r="H43">
            <v>120000000</v>
          </cell>
          <cell r="I43" t="str">
            <v>以上</v>
          </cell>
          <cell r="J43">
            <v>140000000</v>
          </cell>
          <cell r="K43" t="str">
            <v>未満</v>
          </cell>
          <cell r="L43">
            <v>2.43</v>
          </cell>
        </row>
        <row r="44">
          <cell r="B44">
            <v>180000000</v>
          </cell>
          <cell r="C44" t="str">
            <v>以上</v>
          </cell>
          <cell r="D44">
            <v>200000000</v>
          </cell>
          <cell r="E44" t="str">
            <v>未満</v>
          </cell>
          <cell r="F44">
            <v>3.53</v>
          </cell>
          <cell r="H44">
            <v>140000000</v>
          </cell>
          <cell r="I44" t="str">
            <v>以上</v>
          </cell>
          <cell r="J44">
            <v>160000000</v>
          </cell>
          <cell r="K44" t="str">
            <v>未満</v>
          </cell>
          <cell r="L44">
            <v>2.39</v>
          </cell>
        </row>
        <row r="45">
          <cell r="B45">
            <v>200000000</v>
          </cell>
          <cell r="C45" t="str">
            <v>以上</v>
          </cell>
          <cell r="D45">
            <v>220000000</v>
          </cell>
          <cell r="E45" t="str">
            <v>未満</v>
          </cell>
          <cell r="F45">
            <v>3.52</v>
          </cell>
          <cell r="H45">
            <v>160000000</v>
          </cell>
          <cell r="I45" t="str">
            <v>以上</v>
          </cell>
          <cell r="J45">
            <v>180000000</v>
          </cell>
          <cell r="K45" t="str">
            <v>未満</v>
          </cell>
          <cell r="L45">
            <v>2.35</v>
          </cell>
        </row>
        <row r="46">
          <cell r="B46">
            <v>220000000</v>
          </cell>
          <cell r="C46" t="str">
            <v>以上</v>
          </cell>
          <cell r="D46">
            <v>240000000</v>
          </cell>
          <cell r="E46" t="str">
            <v>未満</v>
          </cell>
          <cell r="F46">
            <v>3.51</v>
          </cell>
          <cell r="H46">
            <v>180000000</v>
          </cell>
          <cell r="I46" t="str">
            <v>以上</v>
          </cell>
          <cell r="J46">
            <v>200000000</v>
          </cell>
          <cell r="K46" t="str">
            <v>未満</v>
          </cell>
          <cell r="L46">
            <v>2.31</v>
          </cell>
        </row>
        <row r="47">
          <cell r="B47">
            <v>240000000</v>
          </cell>
          <cell r="C47" t="str">
            <v>以上</v>
          </cell>
          <cell r="D47">
            <v>260000000</v>
          </cell>
          <cell r="E47" t="str">
            <v>未満</v>
          </cell>
          <cell r="F47">
            <v>3.51</v>
          </cell>
          <cell r="H47">
            <v>200000000</v>
          </cell>
          <cell r="I47" t="str">
            <v>以上</v>
          </cell>
          <cell r="L47">
            <v>2.28</v>
          </cell>
        </row>
        <row r="48">
          <cell r="B48">
            <v>260000000</v>
          </cell>
          <cell r="C48" t="str">
            <v>以上</v>
          </cell>
          <cell r="D48">
            <v>280000000</v>
          </cell>
          <cell r="E48" t="str">
            <v>未満</v>
          </cell>
          <cell r="F48">
            <v>3.5</v>
          </cell>
        </row>
        <row r="49">
          <cell r="B49">
            <v>280000000</v>
          </cell>
          <cell r="C49" t="str">
            <v>以上</v>
          </cell>
          <cell r="D49">
            <v>300000000</v>
          </cell>
          <cell r="E49" t="str">
            <v>未満</v>
          </cell>
          <cell r="F49">
            <v>3.49</v>
          </cell>
        </row>
        <row r="50">
          <cell r="B50">
            <v>300000000</v>
          </cell>
          <cell r="C50" t="str">
            <v>以上</v>
          </cell>
          <cell r="D50">
            <v>350000000</v>
          </cell>
          <cell r="E50" t="str">
            <v>未満</v>
          </cell>
          <cell r="F50">
            <v>3.47</v>
          </cell>
        </row>
        <row r="51">
          <cell r="B51">
            <v>350000000</v>
          </cell>
          <cell r="C51" t="str">
            <v>以上</v>
          </cell>
          <cell r="D51">
            <v>400000000</v>
          </cell>
          <cell r="E51" t="str">
            <v>未満</v>
          </cell>
          <cell r="F51">
            <v>3.46</v>
          </cell>
        </row>
        <row r="52">
          <cell r="B52">
            <v>400000000</v>
          </cell>
          <cell r="C52" t="str">
            <v>以上</v>
          </cell>
          <cell r="D52">
            <v>450000000</v>
          </cell>
          <cell r="E52" t="str">
            <v>未満</v>
          </cell>
          <cell r="F52">
            <v>3.44</v>
          </cell>
        </row>
        <row r="53">
          <cell r="B53">
            <v>450000000</v>
          </cell>
          <cell r="C53" t="str">
            <v>以上</v>
          </cell>
          <cell r="D53">
            <v>500000000</v>
          </cell>
          <cell r="E53" t="str">
            <v>未満</v>
          </cell>
          <cell r="F53">
            <v>3.43</v>
          </cell>
        </row>
        <row r="54">
          <cell r="B54">
            <v>500000000</v>
          </cell>
          <cell r="C54" t="str">
            <v>以上</v>
          </cell>
          <cell r="D54">
            <v>550000000</v>
          </cell>
          <cell r="E54" t="str">
            <v>未満</v>
          </cell>
          <cell r="F54">
            <v>3.42</v>
          </cell>
        </row>
        <row r="55">
          <cell r="B55">
            <v>550000000</v>
          </cell>
          <cell r="C55" t="str">
            <v>以上</v>
          </cell>
          <cell r="D55">
            <v>600000000</v>
          </cell>
          <cell r="E55" t="str">
            <v>未満</v>
          </cell>
          <cell r="F55">
            <v>3.41</v>
          </cell>
        </row>
        <row r="56">
          <cell r="B56">
            <v>600000000</v>
          </cell>
          <cell r="C56" t="str">
            <v>以上</v>
          </cell>
          <cell r="D56">
            <v>650000000</v>
          </cell>
          <cell r="E56" t="str">
            <v>未満</v>
          </cell>
          <cell r="F56">
            <v>3.4</v>
          </cell>
        </row>
        <row r="57">
          <cell r="B57">
            <v>650000000</v>
          </cell>
          <cell r="C57" t="str">
            <v>以上</v>
          </cell>
          <cell r="D57">
            <v>700000000</v>
          </cell>
          <cell r="E57" t="str">
            <v>未満</v>
          </cell>
          <cell r="F57">
            <v>3.39</v>
          </cell>
        </row>
        <row r="58">
          <cell r="B58">
            <v>700000000</v>
          </cell>
          <cell r="C58" t="str">
            <v>以上</v>
          </cell>
          <cell r="D58">
            <v>750000000</v>
          </cell>
          <cell r="E58" t="str">
            <v>未満</v>
          </cell>
          <cell r="F58">
            <v>3.39</v>
          </cell>
        </row>
        <row r="59">
          <cell r="B59">
            <v>750000000</v>
          </cell>
          <cell r="C59" t="str">
            <v>以上</v>
          </cell>
          <cell r="D59">
            <v>800000000</v>
          </cell>
          <cell r="E59" t="str">
            <v>未満</v>
          </cell>
          <cell r="F59">
            <v>3.38</v>
          </cell>
        </row>
        <row r="60">
          <cell r="B60">
            <v>800000000</v>
          </cell>
          <cell r="C60" t="str">
            <v>以上</v>
          </cell>
          <cell r="D60">
            <v>850000000</v>
          </cell>
          <cell r="E60" t="str">
            <v>未満</v>
          </cell>
          <cell r="F60">
            <v>3.37</v>
          </cell>
        </row>
        <row r="61">
          <cell r="B61">
            <v>850000000</v>
          </cell>
          <cell r="C61" t="str">
            <v>以上</v>
          </cell>
          <cell r="D61">
            <v>900000000</v>
          </cell>
          <cell r="E61" t="str">
            <v>未満</v>
          </cell>
          <cell r="F61">
            <v>3.37</v>
          </cell>
        </row>
        <row r="62">
          <cell r="B62">
            <v>900000000</v>
          </cell>
          <cell r="C62" t="str">
            <v>以上</v>
          </cell>
          <cell r="D62">
            <v>950000000</v>
          </cell>
          <cell r="E62" t="str">
            <v>未満</v>
          </cell>
          <cell r="F62">
            <v>3.36</v>
          </cell>
        </row>
        <row r="63">
          <cell r="B63">
            <v>950000000</v>
          </cell>
          <cell r="C63" t="str">
            <v>以上</v>
          </cell>
          <cell r="D63">
            <v>1000000000</v>
          </cell>
          <cell r="E63" t="str">
            <v>未満</v>
          </cell>
          <cell r="F63">
            <v>3.36</v>
          </cell>
        </row>
        <row r="64">
          <cell r="B64">
            <v>1000000000</v>
          </cell>
          <cell r="C64" t="str">
            <v>以上</v>
          </cell>
          <cell r="D64">
            <v>1200000000</v>
          </cell>
          <cell r="E64" t="str">
            <v>未満</v>
          </cell>
          <cell r="F64">
            <v>3.34</v>
          </cell>
        </row>
        <row r="65">
          <cell r="B65">
            <v>1200000000</v>
          </cell>
          <cell r="C65" t="str">
            <v>以上</v>
          </cell>
          <cell r="D65">
            <v>1400000000</v>
          </cell>
          <cell r="E65" t="str">
            <v>未満</v>
          </cell>
          <cell r="F65">
            <v>3.32</v>
          </cell>
        </row>
        <row r="66">
          <cell r="B66">
            <v>1400000000</v>
          </cell>
          <cell r="C66" t="str">
            <v>以上</v>
          </cell>
          <cell r="D66">
            <v>1600000000</v>
          </cell>
          <cell r="E66" t="str">
            <v>未満</v>
          </cell>
          <cell r="F66">
            <v>3.3</v>
          </cell>
        </row>
        <row r="67">
          <cell r="B67">
            <v>1600000000</v>
          </cell>
          <cell r="C67" t="str">
            <v>以上</v>
          </cell>
          <cell r="D67">
            <v>1800000000</v>
          </cell>
          <cell r="E67" t="str">
            <v>未満</v>
          </cell>
          <cell r="F67">
            <v>3.29</v>
          </cell>
        </row>
        <row r="68">
          <cell r="B68">
            <v>1800000000</v>
          </cell>
          <cell r="C68" t="str">
            <v>以上</v>
          </cell>
          <cell r="D68">
            <v>2000000000</v>
          </cell>
          <cell r="E68" t="str">
            <v>未満</v>
          </cell>
          <cell r="F68">
            <v>3.28</v>
          </cell>
        </row>
        <row r="69">
          <cell r="B69">
            <v>2000000000</v>
          </cell>
          <cell r="C69" t="str">
            <v>以上</v>
          </cell>
          <cell r="F69">
            <v>3.27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決裁書"/>
      <sheetName val="内訳書(1)"/>
      <sheetName val="内訳書(2)"/>
      <sheetName val="内訳書(3)"/>
      <sheetName val="見積徴収業者"/>
      <sheetName val="元積書"/>
      <sheetName val="01.決裁書 内訳書付"/>
      <sheetName val="細目別"/>
    </sheetNames>
    <sheetDataSet>
      <sheetData sheetId="0">
        <row r="5">
          <cell r="C5" t="str">
            <v>自 ：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工事名"/>
      <sheetName val="印刷画面"/>
      <sheetName val="経費率入力"/>
      <sheetName val="Sheet3"/>
      <sheetName val="Sheet1"/>
      <sheetName val="設計書入力"/>
      <sheetName val="Sheet4"/>
      <sheetName val="設計書１出力"/>
      <sheetName val="金抜き設計書出力"/>
      <sheetName val="設計書出力"/>
      <sheetName val="Sheet2"/>
      <sheetName val="間接費実行"/>
    </sheetNames>
    <sheetDataSet>
      <sheetData sheetId="5">
        <row r="21">
          <cell r="FD21">
            <v>1</v>
          </cell>
          <cell r="FE21">
            <v>2</v>
          </cell>
          <cell r="FF21">
            <v>3</v>
          </cell>
          <cell r="FG21">
            <v>4</v>
          </cell>
          <cell r="FH21">
            <v>5</v>
          </cell>
          <cell r="FI21">
            <v>6</v>
          </cell>
          <cell r="FJ21">
            <v>7</v>
          </cell>
          <cell r="FK21">
            <v>8</v>
          </cell>
          <cell r="FL21">
            <v>9</v>
          </cell>
          <cell r="FM21">
            <v>10</v>
          </cell>
          <cell r="FN21">
            <v>11</v>
          </cell>
          <cell r="FO21">
            <v>12</v>
          </cell>
          <cell r="FP21">
            <v>13</v>
          </cell>
          <cell r="FQ21">
            <v>14</v>
          </cell>
          <cell r="FR21">
            <v>15</v>
          </cell>
          <cell r="FS21">
            <v>16</v>
          </cell>
          <cell r="FT21">
            <v>17</v>
          </cell>
          <cell r="FU21">
            <v>18</v>
          </cell>
          <cell r="FV21">
            <v>19</v>
          </cell>
          <cell r="FW21">
            <v>20</v>
          </cell>
          <cell r="FX21">
            <v>21</v>
          </cell>
          <cell r="FY21">
            <v>22</v>
          </cell>
          <cell r="FZ21">
            <v>23</v>
          </cell>
          <cell r="GA21">
            <v>24</v>
          </cell>
          <cell r="GB21">
            <v>25</v>
          </cell>
          <cell r="GC21">
            <v>26</v>
          </cell>
          <cell r="GD21">
            <v>27</v>
          </cell>
          <cell r="GE21">
            <v>28</v>
          </cell>
          <cell r="GF21">
            <v>29</v>
          </cell>
          <cell r="GG21">
            <v>30</v>
          </cell>
          <cell r="GH21">
            <v>31</v>
          </cell>
        </row>
        <row r="22">
          <cell r="FD22">
            <v>1438528</v>
          </cell>
          <cell r="FE22">
            <v>1049614</v>
          </cell>
          <cell r="FF22">
            <v>565420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DT23" t="str">
            <v/>
          </cell>
          <cell r="DU23" t="str">
            <v/>
          </cell>
        </row>
        <row r="24">
          <cell r="DT24" t="str">
            <v/>
          </cell>
          <cell r="DU24" t="str">
            <v/>
          </cell>
        </row>
        <row r="25">
          <cell r="DT25">
            <v>1</v>
          </cell>
          <cell r="DU25" t="str">
            <v>給水設備工事</v>
          </cell>
        </row>
        <row r="26">
          <cell r="DT26" t="str">
            <v/>
          </cell>
          <cell r="DU26" t="str">
            <v/>
          </cell>
        </row>
        <row r="27">
          <cell r="DT27" t="str">
            <v/>
          </cell>
          <cell r="DU27" t="str">
            <v/>
          </cell>
        </row>
        <row r="28">
          <cell r="DT28" t="str">
            <v/>
          </cell>
          <cell r="DU28" t="str">
            <v/>
          </cell>
        </row>
        <row r="29">
          <cell r="DT29" t="str">
            <v/>
          </cell>
          <cell r="DU29" t="str">
            <v/>
          </cell>
        </row>
        <row r="30">
          <cell r="DT30" t="str">
            <v/>
          </cell>
          <cell r="DU30" t="str">
            <v/>
          </cell>
        </row>
        <row r="31">
          <cell r="DT31" t="str">
            <v/>
          </cell>
          <cell r="DU31" t="str">
            <v/>
          </cell>
        </row>
        <row r="32">
          <cell r="DT32" t="str">
            <v/>
          </cell>
          <cell r="DU32" t="str">
            <v/>
          </cell>
        </row>
        <row r="33">
          <cell r="DT33" t="str">
            <v/>
          </cell>
          <cell r="DU33" t="str">
            <v/>
          </cell>
        </row>
        <row r="34">
          <cell r="DT34" t="str">
            <v/>
          </cell>
          <cell r="DU34" t="str">
            <v/>
          </cell>
        </row>
        <row r="35">
          <cell r="DT35" t="str">
            <v/>
          </cell>
          <cell r="DU35" t="str">
            <v/>
          </cell>
        </row>
        <row r="36">
          <cell r="DT36" t="str">
            <v/>
          </cell>
          <cell r="DU36" t="str">
            <v/>
          </cell>
        </row>
        <row r="37">
          <cell r="DT37" t="str">
            <v/>
          </cell>
          <cell r="DU37" t="str">
            <v/>
          </cell>
        </row>
        <row r="38">
          <cell r="DT38" t="str">
            <v/>
          </cell>
          <cell r="DU38" t="str">
            <v/>
          </cell>
        </row>
        <row r="39">
          <cell r="DT39" t="str">
            <v/>
          </cell>
          <cell r="DU39" t="str">
            <v/>
          </cell>
        </row>
        <row r="40">
          <cell r="DT40" t="str">
            <v/>
          </cell>
          <cell r="DU40" t="str">
            <v/>
          </cell>
        </row>
        <row r="41">
          <cell r="DT41" t="str">
            <v/>
          </cell>
          <cell r="DU41" t="str">
            <v/>
          </cell>
        </row>
        <row r="42">
          <cell r="DT42" t="str">
            <v/>
          </cell>
          <cell r="DU42" t="str">
            <v/>
          </cell>
        </row>
        <row r="43">
          <cell r="DT43" t="str">
            <v/>
          </cell>
          <cell r="DU43" t="str">
            <v/>
          </cell>
        </row>
        <row r="44">
          <cell r="DT44" t="str">
            <v/>
          </cell>
          <cell r="DU44" t="str">
            <v/>
          </cell>
        </row>
        <row r="45">
          <cell r="DT45" t="str">
            <v/>
          </cell>
          <cell r="DU45" t="str">
            <v/>
          </cell>
        </row>
        <row r="46">
          <cell r="DT46" t="str">
            <v/>
          </cell>
          <cell r="DU46" t="str">
            <v/>
          </cell>
        </row>
        <row r="47">
          <cell r="DT47" t="str">
            <v/>
          </cell>
          <cell r="DU47" t="str">
            <v/>
          </cell>
        </row>
        <row r="48">
          <cell r="DT48" t="str">
            <v/>
          </cell>
          <cell r="DU48" t="str">
            <v/>
          </cell>
        </row>
        <row r="49">
          <cell r="DT49" t="str">
            <v/>
          </cell>
          <cell r="DU49" t="str">
            <v/>
          </cell>
        </row>
        <row r="50">
          <cell r="DT50" t="str">
            <v/>
          </cell>
          <cell r="DU50" t="str">
            <v/>
          </cell>
        </row>
        <row r="51">
          <cell r="DT51" t="str">
            <v/>
          </cell>
          <cell r="DU51" t="str">
            <v/>
          </cell>
        </row>
        <row r="52">
          <cell r="DT52" t="str">
            <v/>
          </cell>
          <cell r="DU52" t="str">
            <v/>
          </cell>
        </row>
        <row r="53">
          <cell r="DT53" t="str">
            <v/>
          </cell>
          <cell r="DU53" t="str">
            <v/>
          </cell>
        </row>
        <row r="54">
          <cell r="DT54" t="str">
            <v/>
          </cell>
          <cell r="DU54" t="str">
            <v/>
          </cell>
        </row>
        <row r="55">
          <cell r="DT55" t="str">
            <v/>
          </cell>
          <cell r="DU55" t="str">
            <v/>
          </cell>
        </row>
        <row r="56">
          <cell r="DT56" t="str">
            <v/>
          </cell>
          <cell r="DU56" t="str">
            <v/>
          </cell>
        </row>
        <row r="57">
          <cell r="DT57" t="str">
            <v/>
          </cell>
          <cell r="DU57" t="str">
            <v/>
          </cell>
        </row>
        <row r="58">
          <cell r="DT58" t="str">
            <v/>
          </cell>
          <cell r="DU58" t="str">
            <v/>
          </cell>
        </row>
        <row r="59">
          <cell r="DT59" t="str">
            <v/>
          </cell>
          <cell r="DU59" t="str">
            <v/>
          </cell>
        </row>
        <row r="60">
          <cell r="DT60" t="str">
            <v/>
          </cell>
          <cell r="DU60" t="str">
            <v/>
          </cell>
        </row>
        <row r="61">
          <cell r="DT61" t="str">
            <v/>
          </cell>
          <cell r="DU61" t="str">
            <v/>
          </cell>
        </row>
        <row r="62">
          <cell r="DT62" t="str">
            <v/>
          </cell>
          <cell r="DU62" t="str">
            <v/>
          </cell>
        </row>
        <row r="63">
          <cell r="DT63" t="str">
            <v/>
          </cell>
          <cell r="DU63" t="str">
            <v/>
          </cell>
        </row>
        <row r="64">
          <cell r="DT64" t="str">
            <v/>
          </cell>
          <cell r="DU64" t="str">
            <v/>
          </cell>
        </row>
        <row r="65">
          <cell r="DT65" t="str">
            <v/>
          </cell>
          <cell r="DU65" t="str">
            <v/>
          </cell>
        </row>
        <row r="66">
          <cell r="DT66" t="str">
            <v/>
          </cell>
          <cell r="DU66" t="str">
            <v/>
          </cell>
        </row>
        <row r="67">
          <cell r="DT67" t="str">
            <v/>
          </cell>
          <cell r="DU67" t="str">
            <v/>
          </cell>
        </row>
        <row r="68">
          <cell r="DT68" t="str">
            <v/>
          </cell>
          <cell r="DU68" t="str">
            <v/>
          </cell>
        </row>
        <row r="69">
          <cell r="DT69" t="str">
            <v/>
          </cell>
          <cell r="DU69" t="str">
            <v/>
          </cell>
        </row>
        <row r="70">
          <cell r="DT70" t="str">
            <v/>
          </cell>
          <cell r="DU70" t="str">
            <v/>
          </cell>
        </row>
        <row r="71">
          <cell r="DT71" t="str">
            <v/>
          </cell>
          <cell r="DU71" t="str">
            <v/>
          </cell>
        </row>
        <row r="72">
          <cell r="DT72" t="str">
            <v/>
          </cell>
          <cell r="DU72" t="str">
            <v/>
          </cell>
        </row>
        <row r="73">
          <cell r="DT73" t="str">
            <v/>
          </cell>
          <cell r="DU73" t="str">
            <v/>
          </cell>
        </row>
        <row r="74">
          <cell r="DT74" t="str">
            <v/>
          </cell>
          <cell r="DU74" t="str">
            <v/>
          </cell>
        </row>
        <row r="75">
          <cell r="DT75" t="str">
            <v/>
          </cell>
          <cell r="DU75" t="str">
            <v/>
          </cell>
        </row>
        <row r="76">
          <cell r="DT76" t="str">
            <v/>
          </cell>
          <cell r="DU76" t="str">
            <v/>
          </cell>
        </row>
        <row r="77">
          <cell r="DT77" t="str">
            <v/>
          </cell>
          <cell r="DU77" t="str">
            <v/>
          </cell>
        </row>
        <row r="78">
          <cell r="DT78" t="str">
            <v/>
          </cell>
          <cell r="DU78" t="str">
            <v/>
          </cell>
        </row>
        <row r="79">
          <cell r="DT79" t="str">
            <v/>
          </cell>
          <cell r="DU79" t="str">
            <v/>
          </cell>
        </row>
        <row r="80">
          <cell r="DT80">
            <v>2</v>
          </cell>
          <cell r="DU80" t="str">
            <v>排水通気設備工事</v>
          </cell>
        </row>
        <row r="81">
          <cell r="DT81" t="str">
            <v/>
          </cell>
          <cell r="DU81" t="str">
            <v/>
          </cell>
        </row>
        <row r="82">
          <cell r="DT82" t="str">
            <v/>
          </cell>
          <cell r="DU82" t="str">
            <v/>
          </cell>
        </row>
        <row r="83">
          <cell r="DT83" t="str">
            <v/>
          </cell>
          <cell r="DU83" t="str">
            <v/>
          </cell>
        </row>
        <row r="84">
          <cell r="DT84" t="str">
            <v/>
          </cell>
          <cell r="DU84" t="str">
            <v/>
          </cell>
        </row>
        <row r="85">
          <cell r="DT85" t="str">
            <v/>
          </cell>
          <cell r="DU85" t="str">
            <v/>
          </cell>
        </row>
        <row r="86">
          <cell r="DT86" t="str">
            <v/>
          </cell>
          <cell r="DU86" t="str">
            <v/>
          </cell>
        </row>
        <row r="87">
          <cell r="DT87" t="str">
            <v/>
          </cell>
          <cell r="DU87" t="str">
            <v/>
          </cell>
        </row>
        <row r="88">
          <cell r="DT88" t="str">
            <v/>
          </cell>
          <cell r="DU88" t="str">
            <v/>
          </cell>
        </row>
        <row r="89">
          <cell r="DT89" t="str">
            <v/>
          </cell>
          <cell r="DU89" t="str">
            <v/>
          </cell>
        </row>
        <row r="90">
          <cell r="DT90" t="str">
            <v/>
          </cell>
          <cell r="DU90" t="str">
            <v/>
          </cell>
        </row>
        <row r="91">
          <cell r="DT91" t="str">
            <v/>
          </cell>
          <cell r="DU91" t="str">
            <v/>
          </cell>
        </row>
        <row r="92">
          <cell r="DT92" t="str">
            <v/>
          </cell>
          <cell r="DU92" t="str">
            <v/>
          </cell>
        </row>
        <row r="93">
          <cell r="DT93" t="str">
            <v/>
          </cell>
          <cell r="DU93" t="str">
            <v/>
          </cell>
        </row>
        <row r="94">
          <cell r="DT94" t="str">
            <v/>
          </cell>
          <cell r="DU94" t="str">
            <v/>
          </cell>
        </row>
        <row r="95">
          <cell r="DT95" t="str">
            <v/>
          </cell>
          <cell r="DU95" t="str">
            <v/>
          </cell>
        </row>
        <row r="96">
          <cell r="DT96" t="str">
            <v/>
          </cell>
          <cell r="DU96" t="str">
            <v/>
          </cell>
        </row>
        <row r="97">
          <cell r="DT97" t="str">
            <v/>
          </cell>
          <cell r="DU97" t="str">
            <v/>
          </cell>
        </row>
        <row r="98">
          <cell r="DT98" t="str">
            <v/>
          </cell>
          <cell r="DU98" t="str">
            <v/>
          </cell>
        </row>
        <row r="99">
          <cell r="DT99" t="str">
            <v/>
          </cell>
          <cell r="DU99" t="str">
            <v/>
          </cell>
        </row>
        <row r="100">
          <cell r="DT100" t="str">
            <v/>
          </cell>
          <cell r="DU100" t="str">
            <v/>
          </cell>
        </row>
        <row r="101">
          <cell r="DT101" t="str">
            <v/>
          </cell>
          <cell r="DU101" t="str">
            <v/>
          </cell>
        </row>
        <row r="102">
          <cell r="DT102" t="str">
            <v/>
          </cell>
          <cell r="DU102" t="str">
            <v/>
          </cell>
        </row>
        <row r="103">
          <cell r="DT103" t="str">
            <v/>
          </cell>
          <cell r="DU103" t="str">
            <v/>
          </cell>
        </row>
        <row r="104">
          <cell r="DT104" t="str">
            <v/>
          </cell>
          <cell r="DU104" t="str">
            <v/>
          </cell>
        </row>
        <row r="105">
          <cell r="DT105" t="str">
            <v/>
          </cell>
          <cell r="DU105" t="str">
            <v/>
          </cell>
        </row>
        <row r="106">
          <cell r="DT106" t="str">
            <v/>
          </cell>
          <cell r="DU106" t="str">
            <v/>
          </cell>
        </row>
        <row r="107">
          <cell r="DT107" t="str">
            <v/>
          </cell>
          <cell r="DU107" t="str">
            <v/>
          </cell>
        </row>
        <row r="108">
          <cell r="DT108" t="str">
            <v/>
          </cell>
          <cell r="DU108" t="str">
            <v/>
          </cell>
        </row>
        <row r="109">
          <cell r="DT109" t="str">
            <v/>
          </cell>
          <cell r="DU109" t="str">
            <v/>
          </cell>
        </row>
        <row r="110">
          <cell r="DT110" t="str">
            <v/>
          </cell>
          <cell r="DU110" t="str">
            <v/>
          </cell>
        </row>
        <row r="111">
          <cell r="DT111" t="str">
            <v/>
          </cell>
          <cell r="DU111" t="str">
            <v/>
          </cell>
        </row>
        <row r="112">
          <cell r="DT112" t="str">
            <v/>
          </cell>
          <cell r="DU112" t="str">
            <v/>
          </cell>
        </row>
        <row r="113">
          <cell r="DT113" t="str">
            <v/>
          </cell>
          <cell r="DU113" t="str">
            <v/>
          </cell>
        </row>
        <row r="114">
          <cell r="DT114" t="str">
            <v/>
          </cell>
          <cell r="DU114" t="str">
            <v/>
          </cell>
        </row>
        <row r="115">
          <cell r="DT115" t="str">
            <v/>
          </cell>
          <cell r="DU115" t="str">
            <v/>
          </cell>
        </row>
        <row r="116">
          <cell r="DT116" t="str">
            <v/>
          </cell>
          <cell r="DU116" t="str">
            <v/>
          </cell>
        </row>
        <row r="117">
          <cell r="DT117" t="str">
            <v/>
          </cell>
          <cell r="DU117" t="str">
            <v/>
          </cell>
        </row>
        <row r="118">
          <cell r="DT118" t="str">
            <v/>
          </cell>
          <cell r="DU118" t="str">
            <v/>
          </cell>
        </row>
        <row r="119">
          <cell r="DT119" t="str">
            <v/>
          </cell>
          <cell r="DU119" t="str">
            <v/>
          </cell>
        </row>
        <row r="120">
          <cell r="DT120" t="str">
            <v/>
          </cell>
          <cell r="DU120" t="str">
            <v/>
          </cell>
        </row>
        <row r="121">
          <cell r="DT121" t="str">
            <v/>
          </cell>
          <cell r="DU121" t="str">
            <v/>
          </cell>
        </row>
        <row r="122">
          <cell r="DT122">
            <v>3</v>
          </cell>
          <cell r="DU122" t="str">
            <v>衛生器具設備工事</v>
          </cell>
        </row>
        <row r="123">
          <cell r="DT123" t="str">
            <v/>
          </cell>
          <cell r="DU123" t="str">
            <v/>
          </cell>
        </row>
        <row r="124">
          <cell r="DT124" t="str">
            <v/>
          </cell>
          <cell r="DU124" t="str">
            <v/>
          </cell>
        </row>
        <row r="125">
          <cell r="DT125" t="str">
            <v/>
          </cell>
          <cell r="DU125" t="str">
            <v/>
          </cell>
        </row>
        <row r="126">
          <cell r="DT126" t="str">
            <v/>
          </cell>
          <cell r="DU126" t="str">
            <v/>
          </cell>
        </row>
        <row r="127">
          <cell r="DT127" t="str">
            <v/>
          </cell>
          <cell r="DU127" t="str">
            <v/>
          </cell>
        </row>
        <row r="128">
          <cell r="DT128" t="str">
            <v/>
          </cell>
          <cell r="DU128" t="str">
            <v/>
          </cell>
        </row>
        <row r="129">
          <cell r="DT129" t="str">
            <v/>
          </cell>
          <cell r="DU129" t="str">
            <v/>
          </cell>
        </row>
        <row r="130">
          <cell r="DT130" t="str">
            <v/>
          </cell>
          <cell r="DU130" t="str">
            <v/>
          </cell>
        </row>
        <row r="131">
          <cell r="DT131" t="str">
            <v/>
          </cell>
          <cell r="DU131" t="str">
            <v/>
          </cell>
        </row>
        <row r="132">
          <cell r="DT132" t="str">
            <v/>
          </cell>
          <cell r="DU132" t="str">
            <v/>
          </cell>
        </row>
        <row r="133">
          <cell r="DT133" t="str">
            <v/>
          </cell>
          <cell r="DU133" t="str">
            <v/>
          </cell>
        </row>
        <row r="134">
          <cell r="DT134" t="str">
            <v/>
          </cell>
          <cell r="DU134" t="str">
            <v/>
          </cell>
        </row>
        <row r="135">
          <cell r="DT135" t="str">
            <v/>
          </cell>
          <cell r="DU135" t="str">
            <v/>
          </cell>
        </row>
        <row r="136">
          <cell r="DT136" t="str">
            <v/>
          </cell>
          <cell r="DU136" t="str">
            <v/>
          </cell>
        </row>
        <row r="137">
          <cell r="DT137" t="str">
            <v/>
          </cell>
          <cell r="DU137" t="str">
            <v/>
          </cell>
        </row>
        <row r="138">
          <cell r="DT138" t="str">
            <v/>
          </cell>
          <cell r="DU138" t="str">
            <v/>
          </cell>
        </row>
        <row r="139">
          <cell r="DT139" t="str">
            <v/>
          </cell>
          <cell r="DU139" t="str">
            <v/>
          </cell>
        </row>
        <row r="140">
          <cell r="DT140" t="str">
            <v/>
          </cell>
          <cell r="DU140" t="str">
            <v/>
          </cell>
        </row>
        <row r="141">
          <cell r="DT141" t="str">
            <v/>
          </cell>
          <cell r="DU141" t="str">
            <v/>
          </cell>
        </row>
        <row r="142">
          <cell r="DT142" t="str">
            <v/>
          </cell>
          <cell r="DU142" t="str">
            <v/>
          </cell>
        </row>
        <row r="143">
          <cell r="DT143" t="str">
            <v/>
          </cell>
          <cell r="DU143" t="str">
            <v/>
          </cell>
        </row>
        <row r="144">
          <cell r="DT144" t="str">
            <v/>
          </cell>
          <cell r="DU144" t="str">
            <v/>
          </cell>
        </row>
        <row r="145">
          <cell r="DT145" t="str">
            <v/>
          </cell>
          <cell r="DU145" t="str">
            <v/>
          </cell>
        </row>
        <row r="146">
          <cell r="DT146" t="str">
            <v/>
          </cell>
          <cell r="DU146" t="str">
            <v/>
          </cell>
        </row>
        <row r="147">
          <cell r="DT147" t="str">
            <v/>
          </cell>
          <cell r="DU147" t="str">
            <v/>
          </cell>
        </row>
        <row r="148">
          <cell r="DT148" t="str">
            <v/>
          </cell>
          <cell r="DU148" t="str">
            <v/>
          </cell>
        </row>
        <row r="149">
          <cell r="DT149" t="str">
            <v/>
          </cell>
          <cell r="DU149" t="str">
            <v/>
          </cell>
        </row>
        <row r="150">
          <cell r="DT150" t="str">
            <v/>
          </cell>
          <cell r="DU150" t="str">
            <v/>
          </cell>
        </row>
        <row r="151">
          <cell r="DT151" t="str">
            <v/>
          </cell>
          <cell r="DU151" t="str">
            <v/>
          </cell>
        </row>
        <row r="152">
          <cell r="DT152" t="str">
            <v/>
          </cell>
          <cell r="DU152" t="str">
            <v/>
          </cell>
        </row>
        <row r="153">
          <cell r="DT153" t="str">
            <v/>
          </cell>
          <cell r="DU153" t="str">
            <v/>
          </cell>
        </row>
        <row r="154">
          <cell r="DT154" t="str">
            <v/>
          </cell>
          <cell r="DU154" t="str">
            <v/>
          </cell>
        </row>
        <row r="155">
          <cell r="DT155" t="str">
            <v/>
          </cell>
          <cell r="DU155" t="str">
            <v/>
          </cell>
        </row>
        <row r="156">
          <cell r="DT156" t="str">
            <v/>
          </cell>
          <cell r="DU156" t="str">
            <v/>
          </cell>
        </row>
        <row r="157">
          <cell r="DT157" t="str">
            <v/>
          </cell>
          <cell r="DU157" t="str">
            <v/>
          </cell>
        </row>
        <row r="158">
          <cell r="DT158" t="str">
            <v/>
          </cell>
          <cell r="DU158" t="str">
            <v/>
          </cell>
        </row>
        <row r="159">
          <cell r="DT159" t="str">
            <v/>
          </cell>
          <cell r="DU159" t="str">
            <v/>
          </cell>
        </row>
        <row r="160">
          <cell r="DT160" t="str">
            <v/>
          </cell>
          <cell r="DU160" t="str">
            <v/>
          </cell>
        </row>
        <row r="161">
          <cell r="DT161" t="str">
            <v/>
          </cell>
          <cell r="DU161" t="str">
            <v/>
          </cell>
        </row>
        <row r="162">
          <cell r="DT162" t="str">
            <v/>
          </cell>
          <cell r="DU162" t="str">
            <v/>
          </cell>
        </row>
        <row r="163">
          <cell r="DT163" t="str">
            <v/>
          </cell>
          <cell r="DU163" t="str">
            <v/>
          </cell>
        </row>
        <row r="164">
          <cell r="DT164" t="str">
            <v/>
          </cell>
          <cell r="DU164" t="str">
            <v/>
          </cell>
        </row>
        <row r="165">
          <cell r="DT165" t="str">
            <v/>
          </cell>
          <cell r="DU165" t="str">
            <v/>
          </cell>
        </row>
        <row r="166">
          <cell r="DT166" t="str">
            <v/>
          </cell>
          <cell r="DU166" t="str">
            <v/>
          </cell>
        </row>
        <row r="167">
          <cell r="DT167" t="str">
            <v/>
          </cell>
          <cell r="DU167" t="str">
            <v/>
          </cell>
        </row>
        <row r="168">
          <cell r="DT168" t="str">
            <v/>
          </cell>
          <cell r="DU168" t="str">
            <v/>
          </cell>
        </row>
        <row r="169">
          <cell r="DT169" t="str">
            <v/>
          </cell>
          <cell r="DU169" t="str">
            <v/>
          </cell>
        </row>
        <row r="170">
          <cell r="DT170" t="str">
            <v/>
          </cell>
          <cell r="DU170" t="str">
            <v/>
          </cell>
        </row>
        <row r="171">
          <cell r="DT171" t="str">
            <v/>
          </cell>
          <cell r="DU171" t="str">
            <v/>
          </cell>
        </row>
        <row r="172">
          <cell r="DT172" t="str">
            <v/>
          </cell>
          <cell r="DU172" t="str">
            <v/>
          </cell>
        </row>
        <row r="173">
          <cell r="DT173" t="str">
            <v/>
          </cell>
          <cell r="DU173" t="str">
            <v/>
          </cell>
        </row>
        <row r="174">
          <cell r="DT174" t="str">
            <v/>
          </cell>
          <cell r="DU174" t="str">
            <v/>
          </cell>
        </row>
        <row r="175">
          <cell r="DT175" t="str">
            <v/>
          </cell>
          <cell r="DU175" t="str">
            <v/>
          </cell>
        </row>
        <row r="176">
          <cell r="DT176" t="str">
            <v/>
          </cell>
          <cell r="DU176" t="str">
            <v/>
          </cell>
        </row>
        <row r="177">
          <cell r="DT177" t="str">
            <v/>
          </cell>
          <cell r="DU177" t="str">
            <v/>
          </cell>
        </row>
        <row r="178">
          <cell r="DT178" t="str">
            <v/>
          </cell>
          <cell r="DU178" t="str">
            <v/>
          </cell>
        </row>
        <row r="179">
          <cell r="DT179" t="str">
            <v/>
          </cell>
          <cell r="DU179" t="str">
            <v/>
          </cell>
        </row>
        <row r="180">
          <cell r="DT180" t="str">
            <v/>
          </cell>
          <cell r="DU180" t="str">
            <v/>
          </cell>
        </row>
        <row r="181">
          <cell r="DT181" t="str">
            <v/>
          </cell>
          <cell r="DU181" t="str">
            <v/>
          </cell>
        </row>
        <row r="182">
          <cell r="DT182" t="str">
            <v/>
          </cell>
          <cell r="DU182" t="str">
            <v/>
          </cell>
        </row>
        <row r="183">
          <cell r="DT183" t="str">
            <v/>
          </cell>
          <cell r="DU183" t="str">
            <v/>
          </cell>
        </row>
        <row r="184">
          <cell r="DT184" t="str">
            <v/>
          </cell>
          <cell r="DU184" t="str">
            <v/>
          </cell>
        </row>
        <row r="185">
          <cell r="DT185" t="str">
            <v/>
          </cell>
          <cell r="DU185" t="str">
            <v/>
          </cell>
        </row>
        <row r="186">
          <cell r="DT186" t="str">
            <v/>
          </cell>
          <cell r="DU186" t="str">
            <v/>
          </cell>
        </row>
        <row r="187">
          <cell r="DT187" t="str">
            <v/>
          </cell>
          <cell r="DU187" t="str">
            <v/>
          </cell>
        </row>
        <row r="188">
          <cell r="DT188" t="str">
            <v/>
          </cell>
          <cell r="DU188" t="str">
            <v/>
          </cell>
        </row>
        <row r="189">
          <cell r="DT189" t="str">
            <v/>
          </cell>
          <cell r="DU189" t="str">
            <v/>
          </cell>
        </row>
        <row r="190">
          <cell r="DT190" t="str">
            <v/>
          </cell>
          <cell r="DU190" t="str">
            <v/>
          </cell>
        </row>
        <row r="191">
          <cell r="DT191" t="str">
            <v/>
          </cell>
          <cell r="DU191" t="str">
            <v/>
          </cell>
        </row>
        <row r="192">
          <cell r="DT192" t="str">
            <v/>
          </cell>
          <cell r="DU192" t="str">
            <v/>
          </cell>
        </row>
        <row r="193">
          <cell r="DT193" t="str">
            <v/>
          </cell>
          <cell r="DU193" t="str">
            <v/>
          </cell>
        </row>
        <row r="194">
          <cell r="DT194" t="str">
            <v/>
          </cell>
          <cell r="DU194" t="str">
            <v/>
          </cell>
        </row>
        <row r="195">
          <cell r="DT195" t="str">
            <v/>
          </cell>
          <cell r="DU195" t="str">
            <v/>
          </cell>
        </row>
        <row r="196">
          <cell r="DT196" t="str">
            <v/>
          </cell>
          <cell r="DU196" t="str">
            <v/>
          </cell>
        </row>
        <row r="197">
          <cell r="DT197" t="str">
            <v/>
          </cell>
          <cell r="DU197" t="str">
            <v/>
          </cell>
        </row>
        <row r="198">
          <cell r="DT198" t="str">
            <v/>
          </cell>
          <cell r="DU198" t="str">
            <v/>
          </cell>
        </row>
        <row r="199">
          <cell r="DT199" t="str">
            <v/>
          </cell>
          <cell r="DU199" t="str">
            <v/>
          </cell>
        </row>
        <row r="200">
          <cell r="DT200" t="str">
            <v/>
          </cell>
          <cell r="DU200" t="str">
            <v/>
          </cell>
        </row>
        <row r="201">
          <cell r="DT201" t="str">
            <v/>
          </cell>
          <cell r="DU201" t="str">
            <v/>
          </cell>
        </row>
        <row r="202">
          <cell r="DT202" t="str">
            <v/>
          </cell>
          <cell r="DU202" t="str">
            <v/>
          </cell>
        </row>
        <row r="203">
          <cell r="DT203" t="str">
            <v/>
          </cell>
          <cell r="DU203" t="str">
            <v/>
          </cell>
        </row>
        <row r="204">
          <cell r="DT204" t="str">
            <v/>
          </cell>
          <cell r="DU204" t="str">
            <v/>
          </cell>
        </row>
        <row r="205">
          <cell r="DT205" t="str">
            <v/>
          </cell>
          <cell r="DU205" t="str">
            <v/>
          </cell>
        </row>
        <row r="206">
          <cell r="DT206" t="str">
            <v/>
          </cell>
          <cell r="DU206" t="str">
            <v/>
          </cell>
        </row>
        <row r="207">
          <cell r="DT207" t="str">
            <v/>
          </cell>
          <cell r="DU207" t="str">
            <v/>
          </cell>
        </row>
        <row r="208">
          <cell r="DT208" t="str">
            <v/>
          </cell>
          <cell r="DU208" t="str">
            <v/>
          </cell>
        </row>
        <row r="209">
          <cell r="DT209" t="str">
            <v/>
          </cell>
          <cell r="DU209" t="str">
            <v/>
          </cell>
        </row>
        <row r="210">
          <cell r="DT210" t="str">
            <v/>
          </cell>
          <cell r="DU210" t="str">
            <v/>
          </cell>
        </row>
        <row r="211">
          <cell r="DT211" t="str">
            <v/>
          </cell>
          <cell r="DU211" t="str">
            <v/>
          </cell>
        </row>
        <row r="212">
          <cell r="DT212" t="str">
            <v/>
          </cell>
          <cell r="DU212" t="str">
            <v/>
          </cell>
        </row>
        <row r="213">
          <cell r="DT213" t="str">
            <v/>
          </cell>
          <cell r="DU213" t="str">
            <v/>
          </cell>
        </row>
        <row r="214">
          <cell r="DT214" t="str">
            <v/>
          </cell>
          <cell r="DU214" t="str">
            <v/>
          </cell>
        </row>
        <row r="215">
          <cell r="DT215" t="str">
            <v/>
          </cell>
          <cell r="DU215" t="str">
            <v/>
          </cell>
        </row>
        <row r="216">
          <cell r="DT216" t="str">
            <v/>
          </cell>
          <cell r="DU216" t="str">
            <v/>
          </cell>
        </row>
        <row r="217">
          <cell r="DT217" t="str">
            <v/>
          </cell>
          <cell r="DU217" t="str">
            <v/>
          </cell>
        </row>
        <row r="218">
          <cell r="DT218" t="str">
            <v/>
          </cell>
          <cell r="DU218" t="str">
            <v/>
          </cell>
        </row>
        <row r="219">
          <cell r="DT219" t="str">
            <v/>
          </cell>
          <cell r="DU219" t="str">
            <v/>
          </cell>
        </row>
        <row r="220">
          <cell r="DT220" t="str">
            <v/>
          </cell>
          <cell r="DU220" t="str">
            <v/>
          </cell>
        </row>
        <row r="221">
          <cell r="DT221" t="str">
            <v/>
          </cell>
          <cell r="DU221" t="str">
            <v/>
          </cell>
        </row>
        <row r="222">
          <cell r="DT222" t="str">
            <v/>
          </cell>
          <cell r="DU222" t="str">
            <v/>
          </cell>
        </row>
        <row r="223">
          <cell r="DT223" t="str">
            <v/>
          </cell>
          <cell r="DU223" t="str">
            <v/>
          </cell>
        </row>
        <row r="224">
          <cell r="DT224" t="str">
            <v/>
          </cell>
          <cell r="DU224" t="str">
            <v/>
          </cell>
        </row>
        <row r="225">
          <cell r="DT225" t="str">
            <v/>
          </cell>
          <cell r="DU225" t="str">
            <v/>
          </cell>
        </row>
        <row r="226">
          <cell r="DT226" t="str">
            <v/>
          </cell>
          <cell r="DU226" t="str">
            <v/>
          </cell>
        </row>
        <row r="227">
          <cell r="DT227" t="str">
            <v/>
          </cell>
          <cell r="DU227" t="str">
            <v/>
          </cell>
        </row>
        <row r="228">
          <cell r="DT228" t="str">
            <v/>
          </cell>
          <cell r="DU228" t="str">
            <v/>
          </cell>
        </row>
        <row r="229">
          <cell r="DT229" t="str">
            <v/>
          </cell>
          <cell r="DU229" t="str">
            <v/>
          </cell>
        </row>
        <row r="230">
          <cell r="DT230" t="str">
            <v/>
          </cell>
          <cell r="DU230" t="str">
            <v/>
          </cell>
        </row>
        <row r="231">
          <cell r="DT231" t="str">
            <v/>
          </cell>
          <cell r="DU231" t="str">
            <v/>
          </cell>
        </row>
        <row r="232">
          <cell r="DT232" t="str">
            <v/>
          </cell>
          <cell r="DU232" t="str">
            <v/>
          </cell>
        </row>
        <row r="233">
          <cell r="DT233" t="str">
            <v/>
          </cell>
          <cell r="DU233" t="str">
            <v/>
          </cell>
        </row>
        <row r="234">
          <cell r="DT234" t="str">
            <v/>
          </cell>
          <cell r="DU234" t="str">
            <v/>
          </cell>
        </row>
        <row r="235">
          <cell r="DT235" t="str">
            <v/>
          </cell>
          <cell r="DU235" t="str">
            <v/>
          </cell>
        </row>
        <row r="236">
          <cell r="DT236" t="str">
            <v/>
          </cell>
          <cell r="DU236" t="str">
            <v/>
          </cell>
        </row>
        <row r="237">
          <cell r="DT237" t="str">
            <v/>
          </cell>
          <cell r="DU237" t="str">
            <v/>
          </cell>
        </row>
        <row r="238">
          <cell r="DT238" t="str">
            <v/>
          </cell>
          <cell r="DU238" t="str">
            <v/>
          </cell>
        </row>
        <row r="239">
          <cell r="DT239" t="str">
            <v/>
          </cell>
          <cell r="DU239" t="str">
            <v/>
          </cell>
        </row>
        <row r="240">
          <cell r="DT240" t="str">
            <v/>
          </cell>
          <cell r="DU240" t="str">
            <v/>
          </cell>
        </row>
        <row r="241">
          <cell r="DT241" t="str">
            <v/>
          </cell>
          <cell r="DU241" t="str">
            <v/>
          </cell>
        </row>
        <row r="242">
          <cell r="DT242" t="str">
            <v/>
          </cell>
          <cell r="DU242" t="str">
            <v/>
          </cell>
        </row>
        <row r="243">
          <cell r="DT243" t="str">
            <v/>
          </cell>
          <cell r="DU243" t="str">
            <v/>
          </cell>
        </row>
        <row r="244">
          <cell r="DT244" t="str">
            <v/>
          </cell>
          <cell r="DU244" t="str">
            <v/>
          </cell>
        </row>
        <row r="245">
          <cell r="DT245" t="str">
            <v/>
          </cell>
          <cell r="DU245" t="str">
            <v/>
          </cell>
        </row>
        <row r="246">
          <cell r="DT246" t="str">
            <v/>
          </cell>
          <cell r="DU246" t="str">
            <v/>
          </cell>
        </row>
        <row r="247">
          <cell r="DT247" t="str">
            <v/>
          </cell>
          <cell r="DU247" t="str">
            <v/>
          </cell>
        </row>
        <row r="248">
          <cell r="DT248" t="str">
            <v/>
          </cell>
          <cell r="DU248" t="str">
            <v/>
          </cell>
        </row>
        <row r="249">
          <cell r="DT249" t="str">
            <v/>
          </cell>
          <cell r="DU249" t="str">
            <v/>
          </cell>
        </row>
        <row r="250">
          <cell r="DT250" t="str">
            <v/>
          </cell>
          <cell r="DU250" t="str">
            <v/>
          </cell>
        </row>
        <row r="251">
          <cell r="DT251" t="str">
            <v/>
          </cell>
          <cell r="DU251" t="str">
            <v/>
          </cell>
        </row>
        <row r="252">
          <cell r="DT252" t="str">
            <v/>
          </cell>
          <cell r="DU252" t="str">
            <v/>
          </cell>
        </row>
        <row r="253">
          <cell r="DT253" t="str">
            <v/>
          </cell>
          <cell r="DU253" t="str">
            <v/>
          </cell>
        </row>
        <row r="254">
          <cell r="DT254" t="str">
            <v/>
          </cell>
          <cell r="DU254" t="str">
            <v/>
          </cell>
        </row>
        <row r="255">
          <cell r="DT255" t="str">
            <v/>
          </cell>
          <cell r="DU255" t="str">
            <v/>
          </cell>
        </row>
        <row r="256">
          <cell r="DT256" t="str">
            <v/>
          </cell>
          <cell r="DU256" t="str">
            <v/>
          </cell>
        </row>
        <row r="257">
          <cell r="DT257" t="str">
            <v/>
          </cell>
          <cell r="DU257" t="str">
            <v/>
          </cell>
        </row>
        <row r="258">
          <cell r="DT258" t="str">
            <v/>
          </cell>
          <cell r="DU258" t="str">
            <v/>
          </cell>
        </row>
        <row r="259">
          <cell r="DT259" t="str">
            <v/>
          </cell>
          <cell r="DU259" t="str">
            <v/>
          </cell>
        </row>
        <row r="260">
          <cell r="DT260" t="str">
            <v/>
          </cell>
          <cell r="DU260" t="str">
            <v/>
          </cell>
        </row>
        <row r="261">
          <cell r="DT261" t="str">
            <v/>
          </cell>
          <cell r="DU261" t="str">
            <v/>
          </cell>
        </row>
        <row r="262">
          <cell r="DT262" t="str">
            <v/>
          </cell>
          <cell r="DU262" t="str">
            <v/>
          </cell>
        </row>
        <row r="263">
          <cell r="DT263" t="str">
            <v/>
          </cell>
          <cell r="DU263" t="str">
            <v/>
          </cell>
        </row>
        <row r="264">
          <cell r="DT264" t="str">
            <v/>
          </cell>
          <cell r="DU264" t="str">
            <v/>
          </cell>
        </row>
        <row r="265">
          <cell r="DT265" t="str">
            <v/>
          </cell>
          <cell r="DU265" t="str">
            <v/>
          </cell>
        </row>
        <row r="266">
          <cell r="DT266" t="str">
            <v/>
          </cell>
          <cell r="DU266" t="str">
            <v/>
          </cell>
        </row>
        <row r="267">
          <cell r="DT267" t="str">
            <v/>
          </cell>
          <cell r="DU267" t="str">
            <v/>
          </cell>
        </row>
        <row r="268">
          <cell r="DT268" t="str">
            <v/>
          </cell>
          <cell r="DU268" t="str">
            <v/>
          </cell>
        </row>
        <row r="269">
          <cell r="DT269" t="str">
            <v/>
          </cell>
          <cell r="DU269" t="str">
            <v/>
          </cell>
        </row>
        <row r="270">
          <cell r="DT270" t="str">
            <v/>
          </cell>
          <cell r="DU270" t="str">
            <v/>
          </cell>
        </row>
        <row r="271">
          <cell r="DT271" t="str">
            <v/>
          </cell>
          <cell r="DU271" t="str">
            <v/>
          </cell>
        </row>
        <row r="272">
          <cell r="DT272" t="str">
            <v/>
          </cell>
          <cell r="DU272" t="str">
            <v/>
          </cell>
        </row>
        <row r="273">
          <cell r="DT273" t="str">
            <v/>
          </cell>
          <cell r="DU273" t="str">
            <v/>
          </cell>
        </row>
        <row r="274">
          <cell r="DT274" t="str">
            <v/>
          </cell>
          <cell r="DU274" t="str">
            <v/>
          </cell>
        </row>
        <row r="275">
          <cell r="DT275" t="str">
            <v/>
          </cell>
          <cell r="DU275" t="str">
            <v/>
          </cell>
        </row>
        <row r="276">
          <cell r="DT276" t="str">
            <v/>
          </cell>
          <cell r="DU276" t="str">
            <v/>
          </cell>
        </row>
        <row r="277">
          <cell r="DT277" t="str">
            <v/>
          </cell>
          <cell r="DU277" t="str">
            <v/>
          </cell>
        </row>
        <row r="278">
          <cell r="DT278" t="str">
            <v/>
          </cell>
          <cell r="DU278" t="str">
            <v/>
          </cell>
        </row>
        <row r="279">
          <cell r="DT279" t="str">
            <v/>
          </cell>
          <cell r="DU279" t="str">
            <v/>
          </cell>
        </row>
        <row r="280">
          <cell r="DT280" t="str">
            <v/>
          </cell>
          <cell r="DU280" t="str">
            <v/>
          </cell>
        </row>
        <row r="281">
          <cell r="DT281" t="str">
            <v/>
          </cell>
          <cell r="DU281" t="str">
            <v/>
          </cell>
        </row>
        <row r="282">
          <cell r="DT282" t="str">
            <v/>
          </cell>
          <cell r="DU282" t="str">
            <v/>
          </cell>
        </row>
        <row r="283">
          <cell r="DT283" t="str">
            <v/>
          </cell>
          <cell r="DU283" t="str">
            <v/>
          </cell>
        </row>
        <row r="284">
          <cell r="DT284" t="str">
            <v/>
          </cell>
          <cell r="DU284" t="str">
            <v/>
          </cell>
        </row>
        <row r="285">
          <cell r="DT285" t="str">
            <v/>
          </cell>
          <cell r="DU285" t="str">
            <v/>
          </cell>
        </row>
        <row r="286">
          <cell r="DT286" t="str">
            <v/>
          </cell>
          <cell r="DU286" t="str">
            <v/>
          </cell>
        </row>
        <row r="287">
          <cell r="DT287" t="str">
            <v/>
          </cell>
          <cell r="DU287" t="str">
            <v/>
          </cell>
        </row>
        <row r="288">
          <cell r="DT288" t="str">
            <v/>
          </cell>
          <cell r="DU288" t="str">
            <v/>
          </cell>
        </row>
        <row r="289">
          <cell r="DT289" t="str">
            <v/>
          </cell>
          <cell r="DU289" t="str">
            <v/>
          </cell>
        </row>
        <row r="290">
          <cell r="DT290" t="str">
            <v/>
          </cell>
          <cell r="DU290" t="str">
            <v/>
          </cell>
        </row>
        <row r="291">
          <cell r="DT291" t="str">
            <v/>
          </cell>
          <cell r="DU291" t="str">
            <v/>
          </cell>
        </row>
        <row r="292">
          <cell r="DT292" t="str">
            <v/>
          </cell>
          <cell r="DU292" t="str">
            <v/>
          </cell>
        </row>
        <row r="293">
          <cell r="DT293" t="str">
            <v/>
          </cell>
          <cell r="DU293" t="str">
            <v/>
          </cell>
        </row>
        <row r="294">
          <cell r="DT294" t="str">
            <v/>
          </cell>
          <cell r="DU294" t="str">
            <v/>
          </cell>
        </row>
        <row r="295">
          <cell r="DT295" t="str">
            <v/>
          </cell>
          <cell r="DU295" t="str">
            <v/>
          </cell>
        </row>
        <row r="296">
          <cell r="DT296" t="str">
            <v/>
          </cell>
          <cell r="DU296" t="str">
            <v/>
          </cell>
        </row>
        <row r="297">
          <cell r="DT297" t="str">
            <v/>
          </cell>
          <cell r="DU297" t="str">
            <v/>
          </cell>
        </row>
        <row r="298">
          <cell r="DT298" t="str">
            <v/>
          </cell>
          <cell r="DU298" t="str">
            <v/>
          </cell>
        </row>
        <row r="299">
          <cell r="DT299" t="str">
            <v/>
          </cell>
          <cell r="DU299" t="str">
            <v/>
          </cell>
        </row>
        <row r="300">
          <cell r="DT300" t="str">
            <v/>
          </cell>
          <cell r="DU300" t="str">
            <v/>
          </cell>
        </row>
        <row r="301">
          <cell r="DT301" t="str">
            <v/>
          </cell>
          <cell r="DU301" t="str">
            <v/>
          </cell>
        </row>
        <row r="302">
          <cell r="DT302" t="str">
            <v/>
          </cell>
          <cell r="DU302" t="str">
            <v/>
          </cell>
        </row>
        <row r="303">
          <cell r="DT303" t="str">
            <v/>
          </cell>
          <cell r="DU303" t="str">
            <v/>
          </cell>
        </row>
        <row r="304">
          <cell r="DT304" t="str">
            <v/>
          </cell>
          <cell r="DU304" t="str">
            <v/>
          </cell>
        </row>
        <row r="305">
          <cell r="DT305" t="str">
            <v/>
          </cell>
          <cell r="DU305" t="str">
            <v/>
          </cell>
        </row>
        <row r="306">
          <cell r="DT306" t="str">
            <v/>
          </cell>
          <cell r="DU306" t="str">
            <v/>
          </cell>
        </row>
        <row r="307">
          <cell r="DT307" t="str">
            <v/>
          </cell>
          <cell r="DU307" t="str">
            <v/>
          </cell>
        </row>
        <row r="308">
          <cell r="DT308" t="str">
            <v/>
          </cell>
          <cell r="DU308" t="str">
            <v/>
          </cell>
        </row>
        <row r="309">
          <cell r="DT309" t="str">
            <v/>
          </cell>
          <cell r="DU309" t="str">
            <v/>
          </cell>
        </row>
        <row r="310">
          <cell r="DT310" t="str">
            <v/>
          </cell>
          <cell r="DU310" t="str">
            <v/>
          </cell>
        </row>
        <row r="311">
          <cell r="DT311" t="str">
            <v/>
          </cell>
          <cell r="DU311" t="str">
            <v/>
          </cell>
        </row>
        <row r="312">
          <cell r="DT312" t="str">
            <v/>
          </cell>
          <cell r="DU312" t="str">
            <v/>
          </cell>
        </row>
        <row r="313">
          <cell r="DT313" t="str">
            <v/>
          </cell>
          <cell r="DU313" t="str">
            <v/>
          </cell>
        </row>
        <row r="314">
          <cell r="DT314" t="str">
            <v/>
          </cell>
          <cell r="DU314" t="str">
            <v/>
          </cell>
        </row>
        <row r="315">
          <cell r="DT315" t="str">
            <v/>
          </cell>
          <cell r="DU315" t="str">
            <v/>
          </cell>
        </row>
        <row r="316">
          <cell r="DT316" t="str">
            <v/>
          </cell>
          <cell r="DU316" t="str">
            <v/>
          </cell>
        </row>
        <row r="317">
          <cell r="DT317" t="str">
            <v/>
          </cell>
          <cell r="DU317" t="str">
            <v/>
          </cell>
        </row>
        <row r="318">
          <cell r="DT318" t="str">
            <v/>
          </cell>
          <cell r="DU318" t="str">
            <v/>
          </cell>
        </row>
        <row r="319">
          <cell r="DT319" t="str">
            <v/>
          </cell>
          <cell r="DU319" t="str">
            <v/>
          </cell>
        </row>
        <row r="320">
          <cell r="DT320" t="str">
            <v/>
          </cell>
          <cell r="DU320" t="str">
            <v/>
          </cell>
        </row>
        <row r="321">
          <cell r="DT321" t="str">
            <v/>
          </cell>
          <cell r="DU321" t="str">
            <v/>
          </cell>
        </row>
        <row r="322">
          <cell r="DT322" t="str">
            <v/>
          </cell>
          <cell r="DU322" t="str">
            <v/>
          </cell>
        </row>
        <row r="323">
          <cell r="DT323" t="str">
            <v/>
          </cell>
          <cell r="DU323" t="str">
            <v/>
          </cell>
        </row>
        <row r="324">
          <cell r="DT324" t="str">
            <v/>
          </cell>
          <cell r="DU324" t="str">
            <v/>
          </cell>
        </row>
        <row r="325">
          <cell r="DT325" t="str">
            <v/>
          </cell>
          <cell r="DU325" t="str">
            <v/>
          </cell>
        </row>
        <row r="326">
          <cell r="DT326" t="str">
            <v/>
          </cell>
          <cell r="DU326" t="str">
            <v/>
          </cell>
        </row>
        <row r="327">
          <cell r="DT327" t="str">
            <v/>
          </cell>
          <cell r="DU327" t="str">
            <v/>
          </cell>
        </row>
        <row r="328">
          <cell r="DT328" t="str">
            <v/>
          </cell>
          <cell r="DU328" t="str">
            <v/>
          </cell>
        </row>
        <row r="329">
          <cell r="DT329" t="str">
            <v/>
          </cell>
          <cell r="DU329" t="str">
            <v/>
          </cell>
        </row>
        <row r="330">
          <cell r="DT330" t="str">
            <v/>
          </cell>
          <cell r="DU330" t="str">
            <v/>
          </cell>
        </row>
        <row r="331">
          <cell r="DT331" t="str">
            <v/>
          </cell>
          <cell r="DU331" t="str">
            <v/>
          </cell>
        </row>
        <row r="332">
          <cell r="DT332" t="str">
            <v/>
          </cell>
          <cell r="DU332" t="str">
            <v/>
          </cell>
        </row>
        <row r="333">
          <cell r="DT333" t="str">
            <v/>
          </cell>
          <cell r="DU333" t="str">
            <v/>
          </cell>
        </row>
        <row r="334">
          <cell r="DT334" t="str">
            <v/>
          </cell>
          <cell r="DU334" t="str">
            <v/>
          </cell>
        </row>
        <row r="335">
          <cell r="DT335" t="str">
            <v/>
          </cell>
          <cell r="DU335" t="str">
            <v/>
          </cell>
        </row>
        <row r="336">
          <cell r="DT336" t="str">
            <v/>
          </cell>
          <cell r="DU336" t="str">
            <v/>
          </cell>
        </row>
        <row r="337">
          <cell r="DT337" t="str">
            <v/>
          </cell>
          <cell r="DU337" t="str">
            <v/>
          </cell>
        </row>
        <row r="338">
          <cell r="DT338" t="str">
            <v/>
          </cell>
          <cell r="DU338" t="str">
            <v/>
          </cell>
        </row>
        <row r="339">
          <cell r="DT339" t="str">
            <v/>
          </cell>
          <cell r="DU339" t="str">
            <v/>
          </cell>
        </row>
        <row r="340">
          <cell r="DT340" t="str">
            <v/>
          </cell>
          <cell r="DU340" t="str">
            <v/>
          </cell>
        </row>
        <row r="341">
          <cell r="DT341" t="str">
            <v/>
          </cell>
          <cell r="DU341" t="str">
            <v/>
          </cell>
        </row>
        <row r="342">
          <cell r="DT342" t="str">
            <v/>
          </cell>
          <cell r="DU342" t="str">
            <v/>
          </cell>
        </row>
        <row r="343">
          <cell r="DT343" t="str">
            <v/>
          </cell>
          <cell r="DU343" t="str">
            <v/>
          </cell>
        </row>
        <row r="344">
          <cell r="DT344" t="str">
            <v/>
          </cell>
          <cell r="DU344" t="str">
            <v/>
          </cell>
        </row>
        <row r="345">
          <cell r="DT345" t="str">
            <v/>
          </cell>
          <cell r="DU345" t="str">
            <v/>
          </cell>
        </row>
        <row r="346">
          <cell r="DT346" t="str">
            <v/>
          </cell>
          <cell r="DU346" t="str">
            <v/>
          </cell>
        </row>
        <row r="347">
          <cell r="DT347" t="str">
            <v/>
          </cell>
          <cell r="DU347" t="str">
            <v/>
          </cell>
        </row>
        <row r="348">
          <cell r="DT348" t="str">
            <v/>
          </cell>
          <cell r="DU348" t="str">
            <v/>
          </cell>
        </row>
        <row r="349">
          <cell r="DT349" t="str">
            <v/>
          </cell>
          <cell r="DU349" t="str">
            <v/>
          </cell>
        </row>
        <row r="350">
          <cell r="DT350" t="str">
            <v/>
          </cell>
          <cell r="DU350" t="str">
            <v/>
          </cell>
        </row>
        <row r="351">
          <cell r="DT351" t="str">
            <v/>
          </cell>
          <cell r="DU351" t="str">
            <v/>
          </cell>
        </row>
        <row r="352">
          <cell r="DT352" t="str">
            <v/>
          </cell>
          <cell r="DU352" t="str">
            <v/>
          </cell>
        </row>
        <row r="353">
          <cell r="DT353" t="str">
            <v/>
          </cell>
          <cell r="DU353" t="str">
            <v/>
          </cell>
        </row>
        <row r="354">
          <cell r="DT354" t="str">
            <v/>
          </cell>
          <cell r="DU354" t="str">
            <v/>
          </cell>
        </row>
        <row r="355">
          <cell r="DT355" t="str">
            <v/>
          </cell>
          <cell r="DU355" t="str">
            <v/>
          </cell>
        </row>
        <row r="356">
          <cell r="DT356" t="str">
            <v/>
          </cell>
          <cell r="DU356" t="str">
            <v/>
          </cell>
        </row>
        <row r="357">
          <cell r="DT357" t="str">
            <v/>
          </cell>
          <cell r="DU357" t="str">
            <v/>
          </cell>
        </row>
        <row r="358">
          <cell r="DT358" t="str">
            <v/>
          </cell>
          <cell r="DU358" t="str">
            <v/>
          </cell>
        </row>
        <row r="359">
          <cell r="DT359" t="str">
            <v/>
          </cell>
          <cell r="DU359" t="str">
            <v/>
          </cell>
        </row>
        <row r="360">
          <cell r="DT360" t="str">
            <v/>
          </cell>
          <cell r="DU360" t="str">
            <v/>
          </cell>
        </row>
        <row r="361">
          <cell r="DT361" t="str">
            <v/>
          </cell>
          <cell r="DU361" t="str">
            <v/>
          </cell>
        </row>
        <row r="362">
          <cell r="DT362" t="str">
            <v/>
          </cell>
          <cell r="DU362" t="str">
            <v/>
          </cell>
        </row>
        <row r="363">
          <cell r="DT363" t="str">
            <v/>
          </cell>
          <cell r="DU363" t="str">
            <v/>
          </cell>
        </row>
        <row r="364">
          <cell r="DT364" t="str">
            <v/>
          </cell>
          <cell r="DU364" t="str">
            <v/>
          </cell>
        </row>
        <row r="365">
          <cell r="DT365" t="str">
            <v/>
          </cell>
          <cell r="DU365" t="str">
            <v/>
          </cell>
        </row>
        <row r="366">
          <cell r="DT366" t="str">
            <v/>
          </cell>
          <cell r="DU366" t="str">
            <v/>
          </cell>
        </row>
        <row r="367">
          <cell r="DT367" t="str">
            <v/>
          </cell>
          <cell r="DU367" t="str">
            <v/>
          </cell>
        </row>
        <row r="368">
          <cell r="DT368" t="str">
            <v/>
          </cell>
          <cell r="DU368" t="str">
            <v/>
          </cell>
        </row>
        <row r="369">
          <cell r="DT369" t="str">
            <v/>
          </cell>
          <cell r="DU369" t="str">
            <v/>
          </cell>
        </row>
        <row r="370">
          <cell r="DT370" t="str">
            <v/>
          </cell>
          <cell r="DU370" t="str">
            <v/>
          </cell>
        </row>
        <row r="371">
          <cell r="DT371" t="str">
            <v/>
          </cell>
          <cell r="DU371" t="str">
            <v/>
          </cell>
        </row>
        <row r="372">
          <cell r="DT372" t="str">
            <v/>
          </cell>
          <cell r="DU372" t="str">
            <v/>
          </cell>
        </row>
        <row r="373">
          <cell r="DT373" t="str">
            <v/>
          </cell>
          <cell r="DU373" t="str">
            <v/>
          </cell>
        </row>
        <row r="374">
          <cell r="DT374" t="str">
            <v/>
          </cell>
          <cell r="DU374" t="str">
            <v/>
          </cell>
        </row>
        <row r="375">
          <cell r="DT375" t="str">
            <v/>
          </cell>
          <cell r="DU375" t="str">
            <v/>
          </cell>
        </row>
        <row r="376">
          <cell r="DT376" t="str">
            <v/>
          </cell>
          <cell r="DU376" t="str">
            <v/>
          </cell>
        </row>
        <row r="377">
          <cell r="DT377" t="str">
            <v/>
          </cell>
          <cell r="DU377" t="str">
            <v/>
          </cell>
        </row>
        <row r="378">
          <cell r="DT378" t="str">
            <v/>
          </cell>
          <cell r="DU378" t="str">
            <v/>
          </cell>
        </row>
        <row r="379">
          <cell r="DT379" t="str">
            <v/>
          </cell>
          <cell r="DU379" t="str">
            <v/>
          </cell>
        </row>
        <row r="380">
          <cell r="DT380" t="str">
            <v/>
          </cell>
          <cell r="DU380" t="str">
            <v/>
          </cell>
        </row>
        <row r="381">
          <cell r="DT381" t="str">
            <v/>
          </cell>
          <cell r="DU381" t="str">
            <v/>
          </cell>
        </row>
        <row r="382">
          <cell r="DT382" t="str">
            <v/>
          </cell>
          <cell r="DU382" t="str">
            <v/>
          </cell>
        </row>
        <row r="383">
          <cell r="DT383" t="str">
            <v/>
          </cell>
          <cell r="DU383" t="str">
            <v/>
          </cell>
        </row>
        <row r="384">
          <cell r="DT384" t="str">
            <v/>
          </cell>
          <cell r="DU384" t="str">
            <v/>
          </cell>
        </row>
        <row r="385">
          <cell r="DT385" t="str">
            <v/>
          </cell>
          <cell r="DU385" t="str">
            <v/>
          </cell>
        </row>
        <row r="386">
          <cell r="DT386" t="str">
            <v/>
          </cell>
          <cell r="DU386" t="str">
            <v/>
          </cell>
        </row>
        <row r="387">
          <cell r="DT387" t="str">
            <v/>
          </cell>
          <cell r="DU387" t="str">
            <v/>
          </cell>
        </row>
        <row r="388">
          <cell r="DT388" t="str">
            <v/>
          </cell>
          <cell r="DU388" t="str">
            <v/>
          </cell>
        </row>
        <row r="389">
          <cell r="DT389" t="str">
            <v/>
          </cell>
          <cell r="DU389" t="str">
            <v/>
          </cell>
        </row>
        <row r="390">
          <cell r="DT390" t="str">
            <v/>
          </cell>
          <cell r="DU390" t="str">
            <v/>
          </cell>
        </row>
        <row r="391">
          <cell r="DT391" t="str">
            <v/>
          </cell>
          <cell r="DU391" t="str">
            <v/>
          </cell>
        </row>
        <row r="392">
          <cell r="DT392" t="str">
            <v/>
          </cell>
          <cell r="DU392" t="str">
            <v/>
          </cell>
        </row>
        <row r="393">
          <cell r="DT393" t="str">
            <v/>
          </cell>
          <cell r="DU393" t="str">
            <v/>
          </cell>
        </row>
        <row r="394">
          <cell r="DT394" t="str">
            <v/>
          </cell>
          <cell r="DU394" t="str">
            <v/>
          </cell>
        </row>
        <row r="395">
          <cell r="DT395" t="str">
            <v/>
          </cell>
          <cell r="DU395" t="str">
            <v/>
          </cell>
        </row>
        <row r="396">
          <cell r="DT396" t="str">
            <v/>
          </cell>
          <cell r="DU396" t="str">
            <v/>
          </cell>
        </row>
        <row r="397">
          <cell r="DT397" t="str">
            <v/>
          </cell>
          <cell r="DU397" t="str">
            <v/>
          </cell>
        </row>
        <row r="398">
          <cell r="DT398" t="str">
            <v/>
          </cell>
          <cell r="DU398" t="str">
            <v/>
          </cell>
        </row>
        <row r="399">
          <cell r="DT399" t="str">
            <v/>
          </cell>
          <cell r="DU399" t="str">
            <v/>
          </cell>
        </row>
        <row r="400">
          <cell r="DT400" t="str">
            <v/>
          </cell>
          <cell r="DU400" t="str">
            <v/>
          </cell>
        </row>
        <row r="401">
          <cell r="DT401" t="str">
            <v/>
          </cell>
          <cell r="DU401" t="str">
            <v/>
          </cell>
        </row>
        <row r="402">
          <cell r="DT402" t="str">
            <v/>
          </cell>
          <cell r="DU402" t="str">
            <v/>
          </cell>
        </row>
        <row r="403">
          <cell r="DT403" t="str">
            <v/>
          </cell>
          <cell r="DU403" t="str">
            <v/>
          </cell>
        </row>
        <row r="404">
          <cell r="DT404" t="str">
            <v/>
          </cell>
          <cell r="DU404" t="str">
            <v/>
          </cell>
        </row>
        <row r="405">
          <cell r="DT405" t="str">
            <v/>
          </cell>
          <cell r="DU405" t="str">
            <v/>
          </cell>
        </row>
        <row r="406">
          <cell r="DT406" t="str">
            <v/>
          </cell>
          <cell r="DU406" t="str">
            <v/>
          </cell>
        </row>
        <row r="407">
          <cell r="DT407" t="str">
            <v/>
          </cell>
          <cell r="DU407" t="str">
            <v/>
          </cell>
        </row>
        <row r="408">
          <cell r="DT408" t="str">
            <v/>
          </cell>
          <cell r="DU408" t="str">
            <v/>
          </cell>
        </row>
        <row r="409">
          <cell r="DT409" t="str">
            <v/>
          </cell>
          <cell r="DU409" t="str">
            <v/>
          </cell>
        </row>
        <row r="410">
          <cell r="DT410" t="str">
            <v/>
          </cell>
          <cell r="DU410" t="str">
            <v/>
          </cell>
        </row>
        <row r="411">
          <cell r="DT411" t="str">
            <v/>
          </cell>
          <cell r="DU411" t="str">
            <v/>
          </cell>
        </row>
        <row r="412">
          <cell r="DT412" t="str">
            <v/>
          </cell>
          <cell r="DU412" t="str">
            <v/>
          </cell>
        </row>
        <row r="413">
          <cell r="DT413" t="str">
            <v/>
          </cell>
          <cell r="DU413" t="str">
            <v/>
          </cell>
        </row>
        <row r="414">
          <cell r="DT414" t="str">
            <v/>
          </cell>
          <cell r="DU414" t="str">
            <v/>
          </cell>
        </row>
        <row r="415">
          <cell r="DT415" t="str">
            <v/>
          </cell>
          <cell r="DU415" t="str">
            <v/>
          </cell>
        </row>
        <row r="416">
          <cell r="DT416" t="str">
            <v/>
          </cell>
          <cell r="DU416" t="str">
            <v/>
          </cell>
        </row>
        <row r="417">
          <cell r="DT417" t="str">
            <v/>
          </cell>
          <cell r="DU417" t="str">
            <v/>
          </cell>
        </row>
        <row r="418">
          <cell r="DT418" t="str">
            <v/>
          </cell>
          <cell r="DU418" t="str">
            <v/>
          </cell>
        </row>
        <row r="419">
          <cell r="DT419" t="str">
            <v/>
          </cell>
          <cell r="DU419" t="str">
            <v/>
          </cell>
        </row>
        <row r="420">
          <cell r="DT420" t="str">
            <v/>
          </cell>
          <cell r="DU420" t="str">
            <v/>
          </cell>
        </row>
        <row r="421">
          <cell r="DT421" t="str">
            <v/>
          </cell>
          <cell r="DU421" t="str">
            <v/>
          </cell>
        </row>
        <row r="422">
          <cell r="DT422" t="str">
            <v/>
          </cell>
          <cell r="DU422" t="str">
            <v/>
          </cell>
        </row>
        <row r="423">
          <cell r="DT423" t="str">
            <v/>
          </cell>
          <cell r="DU423" t="str">
            <v/>
          </cell>
        </row>
        <row r="424">
          <cell r="DT424" t="str">
            <v/>
          </cell>
          <cell r="DU424" t="str">
            <v/>
          </cell>
        </row>
        <row r="425">
          <cell r="DT425" t="str">
            <v/>
          </cell>
          <cell r="DU425" t="str">
            <v/>
          </cell>
        </row>
        <row r="426">
          <cell r="DT426" t="str">
            <v/>
          </cell>
          <cell r="DU426" t="str">
            <v/>
          </cell>
        </row>
        <row r="427">
          <cell r="DT427" t="str">
            <v/>
          </cell>
          <cell r="DU427" t="str">
            <v/>
          </cell>
        </row>
        <row r="428">
          <cell r="DT428" t="str">
            <v/>
          </cell>
          <cell r="DU428" t="str">
            <v/>
          </cell>
        </row>
        <row r="429">
          <cell r="DT429" t="str">
            <v/>
          </cell>
          <cell r="DU429" t="str">
            <v/>
          </cell>
        </row>
        <row r="430">
          <cell r="DT430" t="str">
            <v/>
          </cell>
          <cell r="DU430" t="str">
            <v/>
          </cell>
        </row>
        <row r="431">
          <cell r="DT431" t="str">
            <v/>
          </cell>
          <cell r="DU431" t="str">
            <v/>
          </cell>
        </row>
        <row r="432">
          <cell r="DT432" t="str">
            <v/>
          </cell>
          <cell r="DU432" t="str">
            <v/>
          </cell>
        </row>
        <row r="433">
          <cell r="DT433" t="str">
            <v/>
          </cell>
          <cell r="DU433" t="str">
            <v/>
          </cell>
        </row>
        <row r="434">
          <cell r="DT434" t="str">
            <v/>
          </cell>
          <cell r="DU434" t="str">
            <v/>
          </cell>
        </row>
        <row r="435">
          <cell r="DT435" t="str">
            <v/>
          </cell>
          <cell r="DU435" t="str">
            <v/>
          </cell>
        </row>
        <row r="436">
          <cell r="DT436" t="str">
            <v/>
          </cell>
          <cell r="DU436" t="str">
            <v/>
          </cell>
        </row>
        <row r="437">
          <cell r="DT437" t="str">
            <v/>
          </cell>
          <cell r="DU437" t="str">
            <v/>
          </cell>
        </row>
        <row r="438">
          <cell r="DT438" t="str">
            <v/>
          </cell>
          <cell r="DU438" t="str">
            <v/>
          </cell>
        </row>
        <row r="439">
          <cell r="DT439" t="str">
            <v/>
          </cell>
          <cell r="DU439" t="str">
            <v/>
          </cell>
        </row>
        <row r="440">
          <cell r="DT440" t="str">
            <v/>
          </cell>
          <cell r="DU440" t="str">
            <v/>
          </cell>
        </row>
        <row r="441">
          <cell r="DT441" t="str">
            <v/>
          </cell>
          <cell r="DU441" t="str">
            <v/>
          </cell>
        </row>
        <row r="442">
          <cell r="DT442" t="str">
            <v/>
          </cell>
          <cell r="DU442" t="str">
            <v/>
          </cell>
        </row>
        <row r="443">
          <cell r="DT443" t="str">
            <v/>
          </cell>
          <cell r="DU443" t="str">
            <v/>
          </cell>
        </row>
        <row r="444">
          <cell r="DT444" t="str">
            <v/>
          </cell>
          <cell r="DU444" t="str">
            <v/>
          </cell>
        </row>
        <row r="445">
          <cell r="DT445" t="str">
            <v/>
          </cell>
          <cell r="DU445" t="str">
            <v/>
          </cell>
        </row>
        <row r="446">
          <cell r="DT446" t="str">
            <v/>
          </cell>
          <cell r="DU446" t="str">
            <v/>
          </cell>
        </row>
        <row r="447">
          <cell r="DT447" t="str">
            <v/>
          </cell>
          <cell r="DU447" t="str">
            <v/>
          </cell>
        </row>
        <row r="448">
          <cell r="DT448" t="str">
            <v/>
          </cell>
          <cell r="DU448" t="str">
            <v/>
          </cell>
        </row>
        <row r="449">
          <cell r="DT449" t="str">
            <v/>
          </cell>
          <cell r="DU449" t="str">
            <v/>
          </cell>
        </row>
        <row r="450">
          <cell r="DT450" t="str">
            <v/>
          </cell>
          <cell r="DU450" t="str">
            <v/>
          </cell>
        </row>
        <row r="451">
          <cell r="DT451" t="str">
            <v/>
          </cell>
          <cell r="DU451" t="str">
            <v/>
          </cell>
        </row>
        <row r="452">
          <cell r="DT452" t="str">
            <v/>
          </cell>
          <cell r="DU452" t="str">
            <v/>
          </cell>
        </row>
        <row r="453">
          <cell r="DT453" t="str">
            <v/>
          </cell>
          <cell r="DU453" t="str">
            <v/>
          </cell>
        </row>
        <row r="454">
          <cell r="DT454" t="str">
            <v/>
          </cell>
          <cell r="DU454" t="str">
            <v/>
          </cell>
        </row>
        <row r="455">
          <cell r="DT455" t="str">
            <v/>
          </cell>
          <cell r="DU455" t="str">
            <v/>
          </cell>
        </row>
        <row r="456">
          <cell r="DT456" t="str">
            <v/>
          </cell>
          <cell r="DU456" t="str">
            <v/>
          </cell>
        </row>
        <row r="457">
          <cell r="DT457" t="str">
            <v/>
          </cell>
          <cell r="DU457" t="str">
            <v/>
          </cell>
        </row>
        <row r="458">
          <cell r="DT458" t="str">
            <v/>
          </cell>
          <cell r="DU458" t="str">
            <v/>
          </cell>
        </row>
        <row r="459">
          <cell r="DT459" t="str">
            <v/>
          </cell>
          <cell r="DU459" t="str">
            <v/>
          </cell>
        </row>
        <row r="460">
          <cell r="DT460" t="str">
            <v/>
          </cell>
          <cell r="DU460" t="str">
            <v/>
          </cell>
        </row>
        <row r="461">
          <cell r="DT461" t="str">
            <v/>
          </cell>
          <cell r="DU461" t="str">
            <v/>
          </cell>
        </row>
        <row r="462">
          <cell r="DT462" t="str">
            <v/>
          </cell>
          <cell r="DU462" t="str">
            <v/>
          </cell>
        </row>
        <row r="463">
          <cell r="DT463" t="str">
            <v/>
          </cell>
          <cell r="DU463" t="str">
            <v/>
          </cell>
        </row>
        <row r="464">
          <cell r="DT464" t="str">
            <v/>
          </cell>
          <cell r="DU464" t="str">
            <v/>
          </cell>
        </row>
        <row r="465">
          <cell r="DT465" t="str">
            <v/>
          </cell>
          <cell r="DU465" t="str">
            <v/>
          </cell>
        </row>
        <row r="466">
          <cell r="DT466" t="str">
            <v/>
          </cell>
          <cell r="DU466" t="str">
            <v/>
          </cell>
        </row>
        <row r="467">
          <cell r="DT467" t="str">
            <v/>
          </cell>
          <cell r="DU467" t="str">
            <v/>
          </cell>
        </row>
        <row r="468">
          <cell r="DT468" t="str">
            <v/>
          </cell>
          <cell r="DU468" t="str">
            <v/>
          </cell>
        </row>
        <row r="469">
          <cell r="DT469" t="str">
            <v/>
          </cell>
          <cell r="DU469" t="str">
            <v/>
          </cell>
        </row>
        <row r="470">
          <cell r="DT470" t="str">
            <v/>
          </cell>
          <cell r="DU470" t="str">
            <v/>
          </cell>
        </row>
        <row r="471">
          <cell r="DT471" t="str">
            <v/>
          </cell>
          <cell r="DU471" t="str">
            <v/>
          </cell>
        </row>
        <row r="472">
          <cell r="DT472" t="str">
            <v/>
          </cell>
          <cell r="DU472" t="str">
            <v/>
          </cell>
        </row>
        <row r="473">
          <cell r="DT473" t="str">
            <v/>
          </cell>
          <cell r="DU473" t="str">
            <v/>
          </cell>
        </row>
        <row r="474">
          <cell r="DT474" t="str">
            <v/>
          </cell>
          <cell r="DU474" t="str">
            <v/>
          </cell>
        </row>
        <row r="475">
          <cell r="DT475" t="str">
            <v/>
          </cell>
          <cell r="DU475" t="str">
            <v/>
          </cell>
        </row>
        <row r="476">
          <cell r="DT476" t="str">
            <v/>
          </cell>
          <cell r="DU476" t="str">
            <v/>
          </cell>
        </row>
        <row r="477">
          <cell r="DT477" t="str">
            <v/>
          </cell>
          <cell r="DU477" t="str">
            <v/>
          </cell>
        </row>
        <row r="478">
          <cell r="DT478" t="str">
            <v/>
          </cell>
          <cell r="DU478" t="str">
            <v/>
          </cell>
        </row>
        <row r="479">
          <cell r="DT479" t="str">
            <v/>
          </cell>
          <cell r="DU479" t="str">
            <v/>
          </cell>
        </row>
        <row r="480">
          <cell r="DT480" t="str">
            <v/>
          </cell>
          <cell r="DU480" t="str">
            <v/>
          </cell>
        </row>
        <row r="481">
          <cell r="DT481" t="str">
            <v/>
          </cell>
          <cell r="DU481" t="str">
            <v/>
          </cell>
        </row>
        <row r="482">
          <cell r="DT482" t="str">
            <v/>
          </cell>
          <cell r="DU482" t="str">
            <v/>
          </cell>
        </row>
        <row r="483">
          <cell r="DT483" t="str">
            <v/>
          </cell>
          <cell r="DU483" t="str">
            <v/>
          </cell>
        </row>
        <row r="484">
          <cell r="DT484" t="str">
            <v/>
          </cell>
          <cell r="DU484" t="str">
            <v/>
          </cell>
        </row>
        <row r="485">
          <cell r="DT485" t="str">
            <v/>
          </cell>
          <cell r="DU485" t="str">
            <v/>
          </cell>
        </row>
        <row r="486">
          <cell r="DT486" t="str">
            <v/>
          </cell>
          <cell r="DU486" t="str">
            <v/>
          </cell>
        </row>
        <row r="487">
          <cell r="DT487" t="str">
            <v/>
          </cell>
          <cell r="DU487" t="str">
            <v/>
          </cell>
        </row>
        <row r="488">
          <cell r="DT488" t="str">
            <v/>
          </cell>
          <cell r="DU488" t="str">
            <v/>
          </cell>
        </row>
        <row r="489">
          <cell r="DT489" t="str">
            <v/>
          </cell>
          <cell r="DU489" t="str">
            <v/>
          </cell>
        </row>
        <row r="490">
          <cell r="DT490" t="str">
            <v/>
          </cell>
          <cell r="DU490" t="str">
            <v/>
          </cell>
        </row>
        <row r="491">
          <cell r="DT491" t="str">
            <v/>
          </cell>
          <cell r="DU491" t="str">
            <v/>
          </cell>
        </row>
        <row r="492">
          <cell r="DT492" t="str">
            <v/>
          </cell>
          <cell r="DU492" t="str">
            <v/>
          </cell>
        </row>
        <row r="493">
          <cell r="DT493" t="str">
            <v/>
          </cell>
          <cell r="DU493" t="str">
            <v/>
          </cell>
        </row>
        <row r="494">
          <cell r="DT494" t="str">
            <v/>
          </cell>
          <cell r="DU494" t="str">
            <v/>
          </cell>
        </row>
        <row r="495">
          <cell r="DT495" t="str">
            <v/>
          </cell>
          <cell r="DU495" t="str">
            <v/>
          </cell>
        </row>
        <row r="496">
          <cell r="DT496" t="str">
            <v/>
          </cell>
          <cell r="DU496" t="str">
            <v/>
          </cell>
        </row>
        <row r="497">
          <cell r="DT497" t="str">
            <v/>
          </cell>
          <cell r="DU497" t="str">
            <v/>
          </cell>
        </row>
        <row r="498">
          <cell r="DT498" t="str">
            <v/>
          </cell>
          <cell r="DU498" t="str">
            <v/>
          </cell>
        </row>
        <row r="499">
          <cell r="DT499" t="str">
            <v/>
          </cell>
          <cell r="DU499" t="str">
            <v/>
          </cell>
        </row>
        <row r="500">
          <cell r="DT500" t="str">
            <v/>
          </cell>
          <cell r="DU500" t="str">
            <v/>
          </cell>
        </row>
        <row r="501">
          <cell r="DT501" t="str">
            <v/>
          </cell>
          <cell r="DU501" t="str">
            <v/>
          </cell>
        </row>
        <row r="502">
          <cell r="DT502" t="str">
            <v/>
          </cell>
          <cell r="DU502" t="str">
            <v/>
          </cell>
        </row>
        <row r="503">
          <cell r="DT503" t="str">
            <v/>
          </cell>
          <cell r="DU503" t="str">
            <v/>
          </cell>
        </row>
        <row r="504">
          <cell r="DT504" t="str">
            <v/>
          </cell>
          <cell r="DU504" t="str">
            <v/>
          </cell>
        </row>
        <row r="505">
          <cell r="DT505" t="str">
            <v/>
          </cell>
          <cell r="DU505" t="str">
            <v/>
          </cell>
        </row>
        <row r="506">
          <cell r="DT506" t="str">
            <v/>
          </cell>
          <cell r="DU506" t="str">
            <v/>
          </cell>
        </row>
        <row r="507">
          <cell r="DT507" t="str">
            <v/>
          </cell>
          <cell r="DU507" t="str">
            <v/>
          </cell>
        </row>
        <row r="508">
          <cell r="DT508" t="str">
            <v/>
          </cell>
          <cell r="DU508" t="str">
            <v/>
          </cell>
        </row>
        <row r="509">
          <cell r="DT509" t="str">
            <v/>
          </cell>
          <cell r="DU509" t="str">
            <v/>
          </cell>
        </row>
        <row r="510">
          <cell r="DT510" t="str">
            <v/>
          </cell>
          <cell r="DU510" t="str">
            <v/>
          </cell>
        </row>
        <row r="511">
          <cell r="DT511" t="str">
            <v/>
          </cell>
          <cell r="DU511" t="str">
            <v/>
          </cell>
        </row>
        <row r="512">
          <cell r="DT512" t="str">
            <v/>
          </cell>
          <cell r="DU512" t="str">
            <v/>
          </cell>
        </row>
        <row r="513">
          <cell r="DT513" t="str">
            <v/>
          </cell>
          <cell r="DU513" t="str">
            <v/>
          </cell>
        </row>
        <row r="514">
          <cell r="DT514" t="str">
            <v/>
          </cell>
          <cell r="DU514" t="str">
            <v/>
          </cell>
        </row>
        <row r="515">
          <cell r="DT515" t="str">
            <v/>
          </cell>
          <cell r="DU515" t="str">
            <v/>
          </cell>
        </row>
        <row r="516">
          <cell r="DT516" t="str">
            <v/>
          </cell>
          <cell r="DU516" t="str">
            <v/>
          </cell>
        </row>
        <row r="517">
          <cell r="DT517" t="str">
            <v/>
          </cell>
          <cell r="DU517" t="str">
            <v/>
          </cell>
        </row>
        <row r="518">
          <cell r="DT518" t="str">
            <v/>
          </cell>
          <cell r="DU518" t="str">
            <v/>
          </cell>
        </row>
        <row r="519">
          <cell r="DT519" t="str">
            <v/>
          </cell>
          <cell r="DU519" t="str">
            <v/>
          </cell>
        </row>
        <row r="520">
          <cell r="DT520" t="str">
            <v/>
          </cell>
          <cell r="DU520" t="str">
            <v/>
          </cell>
        </row>
        <row r="521">
          <cell r="DT521" t="str">
            <v/>
          </cell>
          <cell r="DU521" t="str">
            <v/>
          </cell>
        </row>
        <row r="522">
          <cell r="DT522" t="str">
            <v/>
          </cell>
          <cell r="DU522" t="str">
            <v/>
          </cell>
        </row>
        <row r="523">
          <cell r="DT523" t="str">
            <v/>
          </cell>
          <cell r="DU523" t="str">
            <v/>
          </cell>
        </row>
        <row r="524">
          <cell r="DT524" t="str">
            <v/>
          </cell>
          <cell r="DU524" t="str">
            <v/>
          </cell>
        </row>
        <row r="525">
          <cell r="DT525" t="str">
            <v/>
          </cell>
          <cell r="DU525" t="str">
            <v/>
          </cell>
        </row>
        <row r="526">
          <cell r="DT526" t="str">
            <v/>
          </cell>
          <cell r="DU526" t="str">
            <v/>
          </cell>
        </row>
        <row r="527">
          <cell r="DT527" t="str">
            <v/>
          </cell>
          <cell r="DU527" t="str">
            <v/>
          </cell>
        </row>
        <row r="528">
          <cell r="DT528" t="str">
            <v/>
          </cell>
          <cell r="DU528" t="str">
            <v/>
          </cell>
        </row>
        <row r="529">
          <cell r="DT529" t="str">
            <v/>
          </cell>
          <cell r="DU529" t="str">
            <v/>
          </cell>
        </row>
        <row r="530">
          <cell r="DT530" t="str">
            <v/>
          </cell>
          <cell r="DU530" t="str">
            <v/>
          </cell>
        </row>
        <row r="531">
          <cell r="DT531" t="str">
            <v/>
          </cell>
          <cell r="DU531" t="str">
            <v/>
          </cell>
        </row>
        <row r="532">
          <cell r="DT532" t="str">
            <v/>
          </cell>
          <cell r="DU532" t="str">
            <v/>
          </cell>
        </row>
        <row r="533">
          <cell r="DT533" t="str">
            <v/>
          </cell>
          <cell r="DU533" t="str">
            <v/>
          </cell>
        </row>
        <row r="534">
          <cell r="DT534" t="str">
            <v/>
          </cell>
          <cell r="DU534" t="str">
            <v/>
          </cell>
        </row>
        <row r="535">
          <cell r="DT535" t="str">
            <v/>
          </cell>
          <cell r="DU535" t="str">
            <v/>
          </cell>
        </row>
        <row r="536">
          <cell r="DT536" t="str">
            <v/>
          </cell>
          <cell r="DU536" t="str">
            <v/>
          </cell>
        </row>
        <row r="537">
          <cell r="DT537" t="str">
            <v/>
          </cell>
          <cell r="DU537" t="str">
            <v/>
          </cell>
        </row>
        <row r="538">
          <cell r="DT538" t="str">
            <v/>
          </cell>
          <cell r="DU538" t="str">
            <v/>
          </cell>
        </row>
        <row r="539">
          <cell r="DT539" t="str">
            <v/>
          </cell>
          <cell r="DU539" t="str">
            <v/>
          </cell>
        </row>
        <row r="540">
          <cell r="DT540" t="str">
            <v/>
          </cell>
          <cell r="DU540" t="str">
            <v/>
          </cell>
        </row>
        <row r="541">
          <cell r="DT541" t="str">
            <v/>
          </cell>
          <cell r="DU541" t="str">
            <v/>
          </cell>
        </row>
        <row r="542">
          <cell r="DT542" t="str">
            <v/>
          </cell>
          <cell r="DU542" t="str">
            <v/>
          </cell>
        </row>
        <row r="543">
          <cell r="DT543" t="str">
            <v/>
          </cell>
          <cell r="DU543" t="str">
            <v/>
          </cell>
        </row>
        <row r="544">
          <cell r="DT544" t="str">
            <v/>
          </cell>
          <cell r="DU544" t="str">
            <v/>
          </cell>
        </row>
        <row r="545">
          <cell r="DT545" t="str">
            <v/>
          </cell>
          <cell r="DU545" t="str">
            <v/>
          </cell>
        </row>
        <row r="546">
          <cell r="DT546" t="str">
            <v/>
          </cell>
          <cell r="DU546" t="str">
            <v/>
          </cell>
        </row>
        <row r="547">
          <cell r="DT547" t="str">
            <v/>
          </cell>
          <cell r="DU547" t="str">
            <v/>
          </cell>
        </row>
        <row r="548">
          <cell r="DT548" t="str">
            <v/>
          </cell>
          <cell r="DU548" t="str">
            <v/>
          </cell>
        </row>
        <row r="549">
          <cell r="DT549" t="str">
            <v/>
          </cell>
          <cell r="DU549" t="str">
            <v/>
          </cell>
        </row>
        <row r="550">
          <cell r="DT550" t="str">
            <v/>
          </cell>
          <cell r="DU550" t="str">
            <v/>
          </cell>
        </row>
        <row r="551">
          <cell r="DT551" t="str">
            <v/>
          </cell>
          <cell r="DU551" t="str">
            <v/>
          </cell>
        </row>
        <row r="552">
          <cell r="DT552" t="str">
            <v/>
          </cell>
          <cell r="DU552" t="str">
            <v/>
          </cell>
        </row>
        <row r="553">
          <cell r="DT553" t="str">
            <v/>
          </cell>
          <cell r="DU553" t="str">
            <v/>
          </cell>
        </row>
        <row r="554">
          <cell r="DT554" t="str">
            <v/>
          </cell>
          <cell r="DU554" t="str">
            <v/>
          </cell>
        </row>
        <row r="555">
          <cell r="DT555" t="str">
            <v/>
          </cell>
          <cell r="DU555" t="str">
            <v/>
          </cell>
        </row>
        <row r="556">
          <cell r="DT556" t="str">
            <v/>
          </cell>
          <cell r="DU556" t="str">
            <v/>
          </cell>
        </row>
        <row r="557">
          <cell r="DT557" t="str">
            <v/>
          </cell>
          <cell r="DU557" t="str">
            <v/>
          </cell>
        </row>
        <row r="558">
          <cell r="DT558" t="str">
            <v/>
          </cell>
          <cell r="DU558" t="str">
            <v/>
          </cell>
        </row>
        <row r="559">
          <cell r="DT559" t="str">
            <v/>
          </cell>
          <cell r="DU559" t="str">
            <v/>
          </cell>
        </row>
        <row r="560">
          <cell r="DT560" t="str">
            <v/>
          </cell>
          <cell r="DU560" t="str">
            <v/>
          </cell>
        </row>
        <row r="561">
          <cell r="DT561" t="str">
            <v/>
          </cell>
          <cell r="DU561" t="str">
            <v/>
          </cell>
        </row>
        <row r="562">
          <cell r="DT562" t="str">
            <v/>
          </cell>
          <cell r="DU562" t="str">
            <v/>
          </cell>
        </row>
        <row r="563">
          <cell r="DT563" t="str">
            <v/>
          </cell>
          <cell r="DU563" t="str">
            <v/>
          </cell>
        </row>
        <row r="564">
          <cell r="DT564" t="str">
            <v/>
          </cell>
          <cell r="DU564" t="str">
            <v/>
          </cell>
        </row>
        <row r="565">
          <cell r="DT565" t="str">
            <v/>
          </cell>
          <cell r="DU565" t="str">
            <v/>
          </cell>
        </row>
        <row r="566">
          <cell r="DT566" t="str">
            <v/>
          </cell>
          <cell r="DU566" t="str">
            <v/>
          </cell>
        </row>
        <row r="567">
          <cell r="DT567" t="str">
            <v/>
          </cell>
          <cell r="DU567" t="str">
            <v/>
          </cell>
        </row>
        <row r="568">
          <cell r="DT568" t="str">
            <v/>
          </cell>
          <cell r="DU568" t="str">
            <v/>
          </cell>
        </row>
        <row r="569">
          <cell r="DT569" t="str">
            <v/>
          </cell>
          <cell r="DU569" t="str">
            <v/>
          </cell>
        </row>
        <row r="570">
          <cell r="DT570" t="str">
            <v/>
          </cell>
          <cell r="DU570" t="str">
            <v/>
          </cell>
        </row>
        <row r="571">
          <cell r="DT571" t="str">
            <v/>
          </cell>
          <cell r="DU571" t="str">
            <v/>
          </cell>
        </row>
        <row r="572">
          <cell r="DT572" t="str">
            <v/>
          </cell>
          <cell r="DU572" t="str">
            <v/>
          </cell>
        </row>
        <row r="573">
          <cell r="DT573" t="str">
            <v/>
          </cell>
          <cell r="DU573" t="str">
            <v/>
          </cell>
        </row>
        <row r="574">
          <cell r="DT574" t="str">
            <v/>
          </cell>
          <cell r="DU574" t="str">
            <v/>
          </cell>
        </row>
        <row r="575">
          <cell r="DT575" t="str">
            <v/>
          </cell>
          <cell r="DU575" t="str">
            <v/>
          </cell>
        </row>
        <row r="576">
          <cell r="DT576" t="str">
            <v/>
          </cell>
          <cell r="DU576" t="str">
            <v/>
          </cell>
        </row>
        <row r="577">
          <cell r="DT577" t="str">
            <v/>
          </cell>
          <cell r="DU577" t="str">
            <v/>
          </cell>
        </row>
        <row r="578">
          <cell r="DT578" t="str">
            <v/>
          </cell>
          <cell r="DU578" t="str">
            <v/>
          </cell>
        </row>
        <row r="579">
          <cell r="DT579" t="str">
            <v/>
          </cell>
          <cell r="DU579" t="str">
            <v/>
          </cell>
        </row>
        <row r="580">
          <cell r="DT580" t="str">
            <v/>
          </cell>
          <cell r="DU580" t="str">
            <v/>
          </cell>
        </row>
        <row r="581">
          <cell r="DT581" t="str">
            <v/>
          </cell>
          <cell r="DU581" t="str">
            <v/>
          </cell>
        </row>
        <row r="582">
          <cell r="DT582" t="str">
            <v/>
          </cell>
          <cell r="DU582" t="str">
            <v/>
          </cell>
        </row>
        <row r="583">
          <cell r="DT583" t="str">
            <v/>
          </cell>
          <cell r="DU583" t="str">
            <v/>
          </cell>
        </row>
        <row r="584">
          <cell r="DT584" t="str">
            <v/>
          </cell>
          <cell r="DU584" t="str">
            <v/>
          </cell>
        </row>
        <row r="585">
          <cell r="DT585" t="str">
            <v/>
          </cell>
          <cell r="DU585" t="str">
            <v/>
          </cell>
        </row>
        <row r="586">
          <cell r="DT586" t="str">
            <v/>
          </cell>
          <cell r="DU586" t="str">
            <v/>
          </cell>
        </row>
        <row r="587">
          <cell r="DT587" t="str">
            <v/>
          </cell>
          <cell r="DU587" t="str">
            <v/>
          </cell>
        </row>
        <row r="588">
          <cell r="DT588" t="str">
            <v/>
          </cell>
          <cell r="DU588" t="str">
            <v/>
          </cell>
        </row>
        <row r="589">
          <cell r="DT589" t="str">
            <v/>
          </cell>
          <cell r="DU589" t="str">
            <v/>
          </cell>
        </row>
        <row r="590">
          <cell r="DT590" t="str">
            <v/>
          </cell>
          <cell r="DU590" t="str">
            <v/>
          </cell>
        </row>
        <row r="591">
          <cell r="DT591" t="str">
            <v/>
          </cell>
          <cell r="DU591" t="str">
            <v/>
          </cell>
        </row>
        <row r="592">
          <cell r="DT592" t="str">
            <v/>
          </cell>
          <cell r="DU592" t="str">
            <v/>
          </cell>
        </row>
        <row r="593">
          <cell r="DT593" t="str">
            <v/>
          </cell>
          <cell r="DU593" t="str">
            <v/>
          </cell>
        </row>
        <row r="594">
          <cell r="DT594" t="str">
            <v/>
          </cell>
          <cell r="DU594" t="str">
            <v/>
          </cell>
        </row>
        <row r="595">
          <cell r="DT595" t="str">
            <v/>
          </cell>
          <cell r="DU595" t="str">
            <v/>
          </cell>
        </row>
        <row r="596">
          <cell r="DT596" t="str">
            <v/>
          </cell>
          <cell r="DU596" t="str">
            <v/>
          </cell>
        </row>
        <row r="597">
          <cell r="DT597" t="str">
            <v/>
          </cell>
          <cell r="DU597" t="str">
            <v/>
          </cell>
        </row>
        <row r="598">
          <cell r="DT598" t="str">
            <v/>
          </cell>
          <cell r="DU598" t="str">
            <v/>
          </cell>
        </row>
        <row r="599">
          <cell r="DT599" t="str">
            <v/>
          </cell>
          <cell r="DU599" t="str">
            <v/>
          </cell>
        </row>
        <row r="600">
          <cell r="DT600" t="str">
            <v/>
          </cell>
          <cell r="DU600" t="str">
            <v/>
          </cell>
        </row>
        <row r="601">
          <cell r="DT601" t="str">
            <v/>
          </cell>
          <cell r="DU601" t="str">
            <v/>
          </cell>
        </row>
        <row r="602">
          <cell r="DT602" t="str">
            <v/>
          </cell>
          <cell r="DU602" t="str">
            <v/>
          </cell>
        </row>
        <row r="603">
          <cell r="DT603" t="str">
            <v/>
          </cell>
          <cell r="DU603" t="str">
            <v/>
          </cell>
        </row>
        <row r="604">
          <cell r="DT604" t="str">
            <v/>
          </cell>
          <cell r="DU604" t="str">
            <v/>
          </cell>
        </row>
        <row r="605">
          <cell r="DT605" t="str">
            <v/>
          </cell>
          <cell r="DU605" t="str">
            <v/>
          </cell>
        </row>
        <row r="606">
          <cell r="DT606" t="str">
            <v/>
          </cell>
          <cell r="DU606" t="str">
            <v/>
          </cell>
        </row>
        <row r="607">
          <cell r="DT607" t="str">
            <v/>
          </cell>
          <cell r="DU607" t="str">
            <v/>
          </cell>
        </row>
        <row r="608">
          <cell r="DT608" t="str">
            <v/>
          </cell>
          <cell r="DU608" t="str">
            <v/>
          </cell>
        </row>
        <row r="609">
          <cell r="DT609" t="str">
            <v/>
          </cell>
          <cell r="DU609" t="str">
            <v/>
          </cell>
        </row>
        <row r="610">
          <cell r="DT610" t="str">
            <v/>
          </cell>
          <cell r="DU610" t="str">
            <v/>
          </cell>
        </row>
        <row r="611">
          <cell r="DT611" t="str">
            <v/>
          </cell>
          <cell r="DU611" t="str">
            <v/>
          </cell>
        </row>
        <row r="612">
          <cell r="DT612" t="str">
            <v/>
          </cell>
          <cell r="DU612" t="str">
            <v/>
          </cell>
        </row>
        <row r="613">
          <cell r="DT613" t="str">
            <v/>
          </cell>
          <cell r="DU613" t="str">
            <v/>
          </cell>
        </row>
        <row r="614">
          <cell r="DT614" t="str">
            <v/>
          </cell>
          <cell r="DU614" t="str">
            <v/>
          </cell>
        </row>
        <row r="615">
          <cell r="DT615" t="str">
            <v/>
          </cell>
          <cell r="DU615" t="str">
            <v/>
          </cell>
        </row>
        <row r="616">
          <cell r="DT616" t="str">
            <v/>
          </cell>
          <cell r="DU616" t="str">
            <v/>
          </cell>
        </row>
        <row r="617">
          <cell r="DT617" t="str">
            <v/>
          </cell>
          <cell r="DU617" t="str">
            <v/>
          </cell>
        </row>
        <row r="618">
          <cell r="DT618" t="str">
            <v/>
          </cell>
          <cell r="DU618" t="str">
            <v/>
          </cell>
        </row>
        <row r="619">
          <cell r="DT619" t="str">
            <v/>
          </cell>
          <cell r="DU619" t="str">
            <v/>
          </cell>
        </row>
        <row r="620">
          <cell r="DT620" t="str">
            <v/>
          </cell>
          <cell r="DU620" t="str">
            <v/>
          </cell>
        </row>
        <row r="621">
          <cell r="DT621" t="str">
            <v/>
          </cell>
          <cell r="DU621" t="str">
            <v/>
          </cell>
        </row>
        <row r="622">
          <cell r="DT622" t="str">
            <v/>
          </cell>
          <cell r="DU622" t="str">
            <v/>
          </cell>
        </row>
        <row r="623">
          <cell r="DT623" t="str">
            <v/>
          </cell>
          <cell r="DU623" t="str">
            <v/>
          </cell>
        </row>
        <row r="624">
          <cell r="DT624" t="str">
            <v/>
          </cell>
          <cell r="DU624" t="str">
            <v/>
          </cell>
        </row>
        <row r="625">
          <cell r="DT625" t="str">
            <v/>
          </cell>
          <cell r="DU625" t="str">
            <v/>
          </cell>
        </row>
        <row r="626">
          <cell r="DT626" t="str">
            <v/>
          </cell>
          <cell r="DU626" t="str">
            <v/>
          </cell>
        </row>
        <row r="627">
          <cell r="DT627" t="str">
            <v/>
          </cell>
          <cell r="DU627" t="str">
            <v/>
          </cell>
        </row>
        <row r="628">
          <cell r="DT628" t="str">
            <v/>
          </cell>
          <cell r="DU628" t="str">
            <v/>
          </cell>
        </row>
        <row r="629">
          <cell r="DT629" t="str">
            <v/>
          </cell>
          <cell r="DU629" t="str">
            <v/>
          </cell>
        </row>
        <row r="630">
          <cell r="DT630" t="str">
            <v/>
          </cell>
          <cell r="DU630" t="str">
            <v/>
          </cell>
        </row>
        <row r="631">
          <cell r="DT631" t="str">
            <v/>
          </cell>
          <cell r="DU631" t="str">
            <v/>
          </cell>
        </row>
        <row r="632">
          <cell r="DT632" t="str">
            <v/>
          </cell>
          <cell r="DU632" t="str">
            <v/>
          </cell>
        </row>
        <row r="633">
          <cell r="DT633" t="str">
            <v/>
          </cell>
          <cell r="DU633" t="str">
            <v/>
          </cell>
        </row>
        <row r="634">
          <cell r="DT634" t="str">
            <v/>
          </cell>
          <cell r="DU634" t="str">
            <v/>
          </cell>
        </row>
        <row r="635">
          <cell r="DT635" t="str">
            <v/>
          </cell>
          <cell r="DU635" t="str">
            <v/>
          </cell>
        </row>
        <row r="636">
          <cell r="DT636" t="str">
            <v/>
          </cell>
          <cell r="DU636" t="str">
            <v/>
          </cell>
        </row>
        <row r="637">
          <cell r="DT637" t="str">
            <v/>
          </cell>
          <cell r="DU637" t="str">
            <v/>
          </cell>
        </row>
        <row r="638">
          <cell r="DT638" t="str">
            <v/>
          </cell>
          <cell r="DU638" t="str">
            <v/>
          </cell>
        </row>
        <row r="639">
          <cell r="DT639" t="str">
            <v/>
          </cell>
          <cell r="DU639" t="str">
            <v/>
          </cell>
        </row>
        <row r="640">
          <cell r="DT640" t="str">
            <v/>
          </cell>
          <cell r="DU640" t="str">
            <v/>
          </cell>
        </row>
        <row r="641">
          <cell r="DT641" t="str">
            <v/>
          </cell>
          <cell r="DU641" t="str">
            <v/>
          </cell>
        </row>
        <row r="642">
          <cell r="DT642" t="str">
            <v/>
          </cell>
          <cell r="DU642" t="str">
            <v/>
          </cell>
        </row>
        <row r="643">
          <cell r="DT643" t="str">
            <v/>
          </cell>
          <cell r="DU643" t="str">
            <v/>
          </cell>
        </row>
        <row r="644">
          <cell r="DT644" t="str">
            <v/>
          </cell>
          <cell r="DU644" t="str">
            <v/>
          </cell>
        </row>
        <row r="645">
          <cell r="DT645" t="str">
            <v/>
          </cell>
          <cell r="DU645" t="str">
            <v/>
          </cell>
        </row>
        <row r="646">
          <cell r="DT646" t="str">
            <v/>
          </cell>
          <cell r="DU646" t="str">
            <v/>
          </cell>
        </row>
        <row r="647">
          <cell r="DT647" t="str">
            <v/>
          </cell>
          <cell r="DU647" t="str">
            <v/>
          </cell>
        </row>
        <row r="648">
          <cell r="DT648" t="str">
            <v/>
          </cell>
          <cell r="DU648" t="str">
            <v/>
          </cell>
        </row>
        <row r="649">
          <cell r="DT649" t="str">
            <v/>
          </cell>
          <cell r="DU649" t="str">
            <v/>
          </cell>
        </row>
        <row r="650">
          <cell r="DT650" t="str">
            <v/>
          </cell>
          <cell r="DU650" t="str">
            <v/>
          </cell>
        </row>
        <row r="651">
          <cell r="DT651" t="str">
            <v/>
          </cell>
          <cell r="DU651" t="str">
            <v/>
          </cell>
        </row>
        <row r="652">
          <cell r="DT652" t="str">
            <v/>
          </cell>
          <cell r="DU652" t="str">
            <v/>
          </cell>
        </row>
        <row r="653">
          <cell r="DT653" t="str">
            <v/>
          </cell>
          <cell r="DU653" t="str">
            <v/>
          </cell>
        </row>
        <row r="654">
          <cell r="DT654" t="str">
            <v/>
          </cell>
          <cell r="DU654" t="str">
            <v/>
          </cell>
        </row>
        <row r="655">
          <cell r="DT655" t="str">
            <v/>
          </cell>
          <cell r="DU655" t="str">
            <v/>
          </cell>
        </row>
        <row r="656">
          <cell r="DT656" t="str">
            <v/>
          </cell>
          <cell r="DU656" t="str">
            <v/>
          </cell>
        </row>
        <row r="657">
          <cell r="DT657" t="str">
            <v/>
          </cell>
          <cell r="DU657" t="str">
            <v/>
          </cell>
        </row>
        <row r="658">
          <cell r="DT658" t="str">
            <v/>
          </cell>
          <cell r="DU658" t="str">
            <v/>
          </cell>
        </row>
        <row r="659">
          <cell r="DT659" t="str">
            <v/>
          </cell>
          <cell r="DU659" t="str">
            <v/>
          </cell>
        </row>
        <row r="660">
          <cell r="DT660" t="str">
            <v/>
          </cell>
          <cell r="DU660" t="str">
            <v/>
          </cell>
        </row>
        <row r="661">
          <cell r="DT661" t="str">
            <v/>
          </cell>
          <cell r="DU661" t="str">
            <v/>
          </cell>
        </row>
        <row r="662">
          <cell r="DT662" t="str">
            <v/>
          </cell>
          <cell r="DU662" t="str">
            <v/>
          </cell>
        </row>
        <row r="663">
          <cell r="DT663" t="str">
            <v/>
          </cell>
          <cell r="DU663" t="str">
            <v/>
          </cell>
        </row>
        <row r="664">
          <cell r="DT664" t="str">
            <v/>
          </cell>
          <cell r="DU664" t="str">
            <v/>
          </cell>
        </row>
        <row r="665">
          <cell r="DT665" t="str">
            <v/>
          </cell>
          <cell r="DU665" t="str">
            <v/>
          </cell>
        </row>
        <row r="666">
          <cell r="DT666" t="str">
            <v/>
          </cell>
          <cell r="DU666" t="str">
            <v/>
          </cell>
        </row>
        <row r="667">
          <cell r="DT667" t="str">
            <v/>
          </cell>
          <cell r="DU667" t="str">
            <v/>
          </cell>
        </row>
        <row r="668">
          <cell r="DT668" t="str">
            <v/>
          </cell>
          <cell r="DU668" t="str">
            <v/>
          </cell>
        </row>
        <row r="669">
          <cell r="DT669" t="str">
            <v/>
          </cell>
          <cell r="DU669" t="str">
            <v/>
          </cell>
        </row>
        <row r="670">
          <cell r="DT670" t="str">
            <v/>
          </cell>
          <cell r="DU670" t="str">
            <v/>
          </cell>
        </row>
        <row r="671">
          <cell r="DT671" t="str">
            <v/>
          </cell>
          <cell r="DU671" t="str">
            <v/>
          </cell>
        </row>
        <row r="672">
          <cell r="DT672" t="str">
            <v/>
          </cell>
          <cell r="DU672" t="str">
            <v/>
          </cell>
        </row>
        <row r="673">
          <cell r="DT673" t="str">
            <v/>
          </cell>
          <cell r="DU673" t="str">
            <v/>
          </cell>
        </row>
        <row r="674">
          <cell r="DT674" t="str">
            <v/>
          </cell>
          <cell r="DU674" t="str">
            <v/>
          </cell>
        </row>
        <row r="675">
          <cell r="DT675" t="str">
            <v/>
          </cell>
          <cell r="DU675" t="str">
            <v/>
          </cell>
        </row>
        <row r="676">
          <cell r="DT676" t="str">
            <v/>
          </cell>
          <cell r="DU676" t="str">
            <v/>
          </cell>
        </row>
        <row r="677">
          <cell r="DT677" t="str">
            <v/>
          </cell>
          <cell r="DU677" t="str">
            <v/>
          </cell>
        </row>
        <row r="678">
          <cell r="DT678" t="str">
            <v/>
          </cell>
          <cell r="DU678" t="str">
            <v/>
          </cell>
        </row>
        <row r="679">
          <cell r="DT679" t="str">
            <v/>
          </cell>
          <cell r="DU679" t="str">
            <v/>
          </cell>
        </row>
        <row r="680">
          <cell r="DT680" t="str">
            <v/>
          </cell>
          <cell r="DU680" t="str">
            <v/>
          </cell>
        </row>
        <row r="681">
          <cell r="DT681" t="str">
            <v/>
          </cell>
          <cell r="DU681" t="str">
            <v/>
          </cell>
        </row>
        <row r="682">
          <cell r="DT682" t="str">
            <v/>
          </cell>
          <cell r="DU682" t="str">
            <v/>
          </cell>
        </row>
        <row r="683">
          <cell r="DT683" t="str">
            <v/>
          </cell>
          <cell r="DU683" t="str">
            <v/>
          </cell>
        </row>
        <row r="684">
          <cell r="DT684" t="str">
            <v/>
          </cell>
          <cell r="DU684" t="str">
            <v/>
          </cell>
        </row>
        <row r="685">
          <cell r="DT685" t="str">
            <v/>
          </cell>
          <cell r="DU685" t="str">
            <v/>
          </cell>
        </row>
        <row r="686">
          <cell r="DT686" t="str">
            <v/>
          </cell>
          <cell r="DU686" t="str">
            <v/>
          </cell>
        </row>
        <row r="687">
          <cell r="DT687" t="str">
            <v/>
          </cell>
          <cell r="DU687" t="str">
            <v/>
          </cell>
        </row>
        <row r="688">
          <cell r="DT688" t="str">
            <v/>
          </cell>
          <cell r="DU688" t="str">
            <v/>
          </cell>
        </row>
        <row r="689">
          <cell r="DT689" t="str">
            <v/>
          </cell>
          <cell r="DU689" t="str">
            <v/>
          </cell>
        </row>
        <row r="690">
          <cell r="DT690" t="str">
            <v/>
          </cell>
          <cell r="DU690" t="str">
            <v/>
          </cell>
        </row>
        <row r="691">
          <cell r="DT691" t="str">
            <v/>
          </cell>
          <cell r="DU691" t="str">
            <v/>
          </cell>
        </row>
        <row r="692">
          <cell r="DT692" t="str">
            <v/>
          </cell>
          <cell r="DU692" t="str">
            <v/>
          </cell>
        </row>
        <row r="693">
          <cell r="DT693" t="str">
            <v/>
          </cell>
          <cell r="DU693" t="str">
            <v/>
          </cell>
        </row>
        <row r="694">
          <cell r="DT694" t="str">
            <v/>
          </cell>
          <cell r="DU694" t="str">
            <v/>
          </cell>
        </row>
        <row r="695">
          <cell r="DT695" t="str">
            <v/>
          </cell>
          <cell r="DU695" t="str">
            <v/>
          </cell>
        </row>
        <row r="696">
          <cell r="DT696" t="str">
            <v/>
          </cell>
          <cell r="DU696" t="str">
            <v/>
          </cell>
        </row>
        <row r="697">
          <cell r="DT697" t="str">
            <v/>
          </cell>
          <cell r="DU697" t="str">
            <v/>
          </cell>
        </row>
        <row r="698">
          <cell r="DT698" t="str">
            <v/>
          </cell>
          <cell r="DU698" t="str">
            <v/>
          </cell>
        </row>
        <row r="699">
          <cell r="DT699" t="str">
            <v/>
          </cell>
          <cell r="DU699" t="str">
            <v/>
          </cell>
        </row>
        <row r="700">
          <cell r="DT700" t="str">
            <v/>
          </cell>
          <cell r="DU700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種目別内訳"/>
      <sheetName val="科目別内訳"/>
      <sheetName val="中科目別内訳"/>
      <sheetName val="細目内訳"/>
      <sheetName val="電灯幹線"/>
      <sheetName val="電灯分岐"/>
      <sheetName val="非常灯･誘導灯"/>
      <sheetName val="照明制御"/>
      <sheetName val="一般ｺﾝｾﾝﾄ"/>
      <sheetName val="医療ｺﾝｾﾝﾄ"/>
      <sheetName val="医療接地"/>
      <sheetName val="動力幹線"/>
      <sheetName val="動力分岐"/>
      <sheetName val="避雷"/>
      <sheetName val="受変電"/>
      <sheetName val="情報"/>
      <sheetName val="構内交換"/>
      <sheetName val="映像･音響"/>
      <sheetName val="拡声"/>
      <sheetName val="ｲﾝﾀｰﾎﾝ"/>
      <sheetName val="ﾅｰｽｺｰﾙ"/>
      <sheetName val="テレビ"/>
      <sheetName val="監視カメラ"/>
      <sheetName val="入退室"/>
      <sheetName val="自火報"/>
      <sheetName val="自動閉鎖"/>
      <sheetName val="ガス漏れ"/>
      <sheetName val="中央監視"/>
      <sheetName val="医用空配管"/>
      <sheetName val="ｹｰﾌﾞﾙﾗｯｸ"/>
      <sheetName val="ヘリポート"/>
      <sheetName val="既　電灯"/>
      <sheetName val="既　受変電"/>
      <sheetName val="既　情報"/>
      <sheetName val="既　構内交換"/>
      <sheetName val="既　ｲﾝﾀｰﾎﾝ"/>
      <sheetName val="既　ﾅｰｽｺｰﾙ"/>
      <sheetName val="既設　中央監視"/>
      <sheetName val="単価"/>
      <sheetName val="表紙"/>
      <sheetName val="種目"/>
      <sheetName val="科目"/>
      <sheetName val="照明数量"/>
      <sheetName val="Sheet1"/>
      <sheetName val="細目"/>
      <sheetName val="搬入費"/>
      <sheetName val="一式"/>
      <sheetName val="複合端子盤"/>
      <sheetName val="見積２"/>
      <sheetName val="見積盤類"/>
      <sheetName val="複単"/>
      <sheetName val="複合盤類"/>
      <sheetName val="特定機器"/>
      <sheetName val="金額比較"/>
      <sheetName val="新経費"/>
      <sheetName val="基準額"/>
      <sheetName val="旧経費"/>
      <sheetName val="Module2"/>
      <sheetName val="Module1"/>
    </sheetNames>
    <sheetDataSet>
      <sheetData sheetId="38">
        <row r="4">
          <cell r="G4">
            <v>19800</v>
          </cell>
        </row>
      </sheetData>
      <sheetData sheetId="56">
        <row r="6">
          <cell r="CP6" t="str">
            <v>名古屋大学医学部附属病院病棟（Ⅱ期・仕上Ⅰ）新営電気設備工事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単価コード"/>
      <sheetName val="明細 (屋外) "/>
      <sheetName val="明細 (便)"/>
      <sheetName val="明細 (浄)"/>
      <sheetName val="明細 (小)"/>
      <sheetName val="代価表"/>
      <sheetName val="県単価"/>
      <sheetName val="市場単価"/>
      <sheetName val="刊行物"/>
      <sheetName val="便所見積"/>
      <sheetName val="その他見積 "/>
    </sheetNames>
    <sheetDataSet>
      <sheetData sheetId="0">
        <row r="1">
          <cell r="B1" t="str">
            <v>コード</v>
          </cell>
          <cell r="C1" t="str">
            <v>名　　称</v>
          </cell>
          <cell r="D1" t="str">
            <v>形状寸法</v>
          </cell>
          <cell r="E1" t="str">
            <v>金　　額</v>
          </cell>
          <cell r="F1" t="str">
            <v>単位数量</v>
          </cell>
          <cell r="G1" t="str">
            <v>単位</v>
          </cell>
          <cell r="H1" t="str">
            <v>摘要欄</v>
          </cell>
        </row>
        <row r="2">
          <cell r="B2">
            <v>101</v>
          </cell>
          <cell r="C2" t="str">
            <v>特殊作業員</v>
          </cell>
          <cell r="E2">
            <v>21600</v>
          </cell>
          <cell r="F2">
            <v>1</v>
          </cell>
          <cell r="G2" t="str">
            <v>人</v>
          </cell>
          <cell r="H2" t="str">
            <v>R0100</v>
          </cell>
        </row>
        <row r="3">
          <cell r="B3">
            <v>102</v>
          </cell>
          <cell r="C3" t="str">
            <v>普通作業員</v>
          </cell>
          <cell r="E3">
            <v>17400</v>
          </cell>
          <cell r="F3">
            <v>1</v>
          </cell>
          <cell r="G3" t="str">
            <v>人</v>
          </cell>
          <cell r="H3" t="str">
            <v>R0200</v>
          </cell>
        </row>
        <row r="4">
          <cell r="B4">
            <v>103</v>
          </cell>
          <cell r="C4" t="str">
            <v>世話役</v>
          </cell>
          <cell r="E4">
            <v>25700</v>
          </cell>
          <cell r="F4">
            <v>1</v>
          </cell>
          <cell r="G4" t="str">
            <v>人</v>
          </cell>
          <cell r="H4" t="str">
            <v>R4000</v>
          </cell>
        </row>
        <row r="5">
          <cell r="B5">
            <v>104</v>
          </cell>
          <cell r="C5" t="str">
            <v>電工</v>
          </cell>
          <cell r="E5">
            <v>18300</v>
          </cell>
          <cell r="F5">
            <v>1</v>
          </cell>
          <cell r="G5" t="str">
            <v>人</v>
          </cell>
          <cell r="H5" t="str">
            <v>R0800</v>
          </cell>
        </row>
        <row r="6">
          <cell r="B6">
            <v>105</v>
          </cell>
          <cell r="C6" t="str">
            <v>配管工</v>
          </cell>
          <cell r="E6">
            <v>16700</v>
          </cell>
          <cell r="F6">
            <v>1</v>
          </cell>
          <cell r="G6" t="str">
            <v>人</v>
          </cell>
          <cell r="H6" t="str">
            <v>R3100</v>
          </cell>
        </row>
        <row r="7">
          <cell r="B7">
            <v>106</v>
          </cell>
        </row>
        <row r="8">
          <cell r="B8">
            <v>107</v>
          </cell>
        </row>
        <row r="9">
          <cell r="B9">
            <v>108</v>
          </cell>
        </row>
        <row r="10">
          <cell r="B10">
            <v>109</v>
          </cell>
        </row>
        <row r="11">
          <cell r="B11">
            <v>110</v>
          </cell>
        </row>
        <row r="12">
          <cell r="B12">
            <v>201</v>
          </cell>
          <cell r="C12" t="str">
            <v>遣り方</v>
          </cell>
          <cell r="D12" t="str">
            <v>一般</v>
          </cell>
          <cell r="E12">
            <v>220</v>
          </cell>
          <cell r="F12">
            <v>1</v>
          </cell>
          <cell r="G12" t="str">
            <v>m2</v>
          </cell>
          <cell r="H12" t="str">
            <v>B0-132511</v>
          </cell>
        </row>
        <row r="13">
          <cell r="B13">
            <v>202</v>
          </cell>
          <cell r="C13" t="str">
            <v>平遣り方</v>
          </cell>
          <cell r="E13">
            <v>2550</v>
          </cell>
          <cell r="F13">
            <v>1</v>
          </cell>
          <cell r="G13" t="str">
            <v>箇所</v>
          </cell>
          <cell r="H13" t="str">
            <v>B0-132512</v>
          </cell>
        </row>
        <row r="14">
          <cell r="B14">
            <v>203</v>
          </cell>
          <cell r="C14" t="str">
            <v>隅遣り方</v>
          </cell>
          <cell r="E14">
            <v>3830</v>
          </cell>
          <cell r="F14">
            <v>1</v>
          </cell>
          <cell r="G14" t="str">
            <v>箇所</v>
          </cell>
          <cell r="H14" t="str">
            <v>B0-132513</v>
          </cell>
        </row>
        <row r="15">
          <cell r="B15">
            <v>204</v>
          </cell>
          <cell r="C15" t="str">
            <v>墨出し</v>
          </cell>
          <cell r="D15" t="str">
            <v>一般</v>
          </cell>
          <cell r="E15">
            <v>390</v>
          </cell>
          <cell r="F15">
            <v>1</v>
          </cell>
          <cell r="G15" t="str">
            <v>m2</v>
          </cell>
          <cell r="H15" t="str">
            <v>B0-132514</v>
          </cell>
        </row>
        <row r="16">
          <cell r="B16">
            <v>205</v>
          </cell>
          <cell r="C16" t="str">
            <v>外部単管足場</v>
          </cell>
          <cell r="D16" t="str">
            <v>高さ10m未満,2ヶ月</v>
          </cell>
          <cell r="E16">
            <v>1180</v>
          </cell>
          <cell r="F16">
            <v>1</v>
          </cell>
          <cell r="G16" t="str">
            <v>掛m2</v>
          </cell>
          <cell r="H16" t="str">
            <v>B0-131222</v>
          </cell>
        </row>
        <row r="17">
          <cell r="B17">
            <v>206</v>
          </cell>
          <cell r="C17" t="str">
            <v>内部足場</v>
          </cell>
          <cell r="D17" t="str">
            <v>脚立足場,2ヶ月</v>
          </cell>
          <cell r="E17">
            <v>230</v>
          </cell>
          <cell r="F17">
            <v>1</v>
          </cell>
          <cell r="G17" t="str">
            <v>延m2</v>
          </cell>
          <cell r="H17" t="str">
            <v>B0-131231</v>
          </cell>
        </row>
        <row r="18">
          <cell r="B18">
            <v>207</v>
          </cell>
          <cell r="C18" t="str">
            <v>養生</v>
          </cell>
          <cell r="D18" t="str">
            <v>一般</v>
          </cell>
          <cell r="E18">
            <v>215</v>
          </cell>
          <cell r="F18">
            <v>1</v>
          </cell>
          <cell r="G18" t="str">
            <v>延m2</v>
          </cell>
          <cell r="H18" t="str">
            <v>B0-132515</v>
          </cell>
        </row>
        <row r="19">
          <cell r="B19">
            <v>208</v>
          </cell>
          <cell r="C19" t="str">
            <v>整理清掃跡片付け</v>
          </cell>
          <cell r="D19" t="str">
            <v>一般</v>
          </cell>
          <cell r="E19">
            <v>900</v>
          </cell>
          <cell r="F19">
            <v>1</v>
          </cell>
          <cell r="G19" t="str">
            <v>延m2</v>
          </cell>
          <cell r="H19" t="str">
            <v>B0-132531</v>
          </cell>
        </row>
        <row r="20">
          <cell r="B20">
            <v>209</v>
          </cell>
          <cell r="C20" t="str">
            <v>根切り</v>
          </cell>
          <cell r="D20" t="str">
            <v>つぼ掘り,ﾊﾞｯｸﾎｳ0.35m3</v>
          </cell>
          <cell r="E20">
            <v>1170</v>
          </cell>
          <cell r="F20">
            <v>1</v>
          </cell>
          <cell r="G20" t="str">
            <v>m3</v>
          </cell>
          <cell r="H20" t="str">
            <v>B0-132233</v>
          </cell>
        </row>
        <row r="21">
          <cell r="B21">
            <v>209.1</v>
          </cell>
          <cell r="C21" t="str">
            <v>すきとり</v>
          </cell>
          <cell r="D21" t="str">
            <v>ﾌﾞﾙﾄｰｻﾞ3t</v>
          </cell>
          <cell r="E21">
            <v>666</v>
          </cell>
          <cell r="F21">
            <v>1</v>
          </cell>
          <cell r="G21" t="str">
            <v>m3</v>
          </cell>
          <cell r="H21" t="str">
            <v>B0-132218</v>
          </cell>
        </row>
        <row r="22">
          <cell r="B22">
            <v>209.2</v>
          </cell>
          <cell r="C22" t="str">
            <v>根切り</v>
          </cell>
          <cell r="D22" t="str">
            <v>山留め,ﾊﾞｯｸﾎｳ0.6m3</v>
          </cell>
          <cell r="E22">
            <v>685</v>
          </cell>
          <cell r="F22">
            <v>1</v>
          </cell>
          <cell r="G22" t="str">
            <v>m3</v>
          </cell>
          <cell r="H22" t="str">
            <v>B0-132233</v>
          </cell>
        </row>
        <row r="23">
          <cell r="B23">
            <v>209.3</v>
          </cell>
          <cell r="C23" t="str">
            <v>根切り</v>
          </cell>
          <cell r="D23" t="str">
            <v>小規模土工,ﾊﾞｯｸﾎｳ0.2m3</v>
          </cell>
          <cell r="E23">
            <v>1780</v>
          </cell>
          <cell r="F23">
            <v>1</v>
          </cell>
          <cell r="G23" t="str">
            <v>m3</v>
          </cell>
          <cell r="H23" t="str">
            <v>B0-132233</v>
          </cell>
        </row>
        <row r="24">
          <cell r="B24">
            <v>209.4</v>
          </cell>
          <cell r="C24" t="str">
            <v>根切り</v>
          </cell>
          <cell r="D24" t="str">
            <v>人力土工</v>
          </cell>
          <cell r="E24">
            <v>9120</v>
          </cell>
          <cell r="F24">
            <v>1</v>
          </cell>
          <cell r="G24" t="str">
            <v>m3</v>
          </cell>
          <cell r="H24" t="str">
            <v>B0-132233</v>
          </cell>
        </row>
        <row r="25">
          <cell r="B25">
            <v>209.5</v>
          </cell>
          <cell r="C25" t="str">
            <v>床付け</v>
          </cell>
          <cell r="E25">
            <v>434</v>
          </cell>
          <cell r="F25">
            <v>1</v>
          </cell>
          <cell r="G25" t="str">
            <v>m2</v>
          </cell>
          <cell r="H25" t="str">
            <v>B0-132226</v>
          </cell>
        </row>
        <row r="26">
          <cell r="B26">
            <v>210</v>
          </cell>
          <cell r="C26" t="str">
            <v>埋戻し</v>
          </cell>
          <cell r="D26" t="str">
            <v>つぼ掘り,ﾊﾞｯｸﾎｳ0.35m3</v>
          </cell>
          <cell r="E26">
            <v>1630</v>
          </cell>
          <cell r="F26">
            <v>1</v>
          </cell>
          <cell r="G26" t="str">
            <v>m3</v>
          </cell>
          <cell r="H26" t="str">
            <v>B0-132251</v>
          </cell>
        </row>
        <row r="27">
          <cell r="B27">
            <v>210.1</v>
          </cell>
          <cell r="C27" t="str">
            <v>埋戻し</v>
          </cell>
          <cell r="D27" t="str">
            <v>つぼ掘り,ﾊﾞｯｸﾎｳ0.6m3</v>
          </cell>
          <cell r="E27">
            <v>1430</v>
          </cell>
          <cell r="F27">
            <v>1</v>
          </cell>
          <cell r="G27" t="str">
            <v>m3</v>
          </cell>
          <cell r="H27" t="str">
            <v>B0-132251</v>
          </cell>
        </row>
        <row r="28">
          <cell r="B28">
            <v>210.2</v>
          </cell>
          <cell r="C28" t="str">
            <v>埋戻し</v>
          </cell>
          <cell r="D28" t="str">
            <v>山留め,ﾊﾞｯｸﾎｳ0.6m3</v>
          </cell>
          <cell r="E28">
            <v>1430</v>
          </cell>
          <cell r="F28">
            <v>1</v>
          </cell>
          <cell r="G28" t="str">
            <v>m3</v>
          </cell>
          <cell r="H28" t="str">
            <v>B0-132251</v>
          </cell>
        </row>
        <row r="29">
          <cell r="B29">
            <v>210.3</v>
          </cell>
          <cell r="C29" t="str">
            <v>埋戻し</v>
          </cell>
          <cell r="D29" t="str">
            <v>小規模土工,ﾊﾞｯｸﾎｳ0.2m3</v>
          </cell>
          <cell r="E29">
            <v>3300</v>
          </cell>
          <cell r="F29">
            <v>1</v>
          </cell>
          <cell r="G29" t="str">
            <v>m3</v>
          </cell>
          <cell r="H29" t="str">
            <v>B0-132251</v>
          </cell>
        </row>
        <row r="30">
          <cell r="B30">
            <v>210.4</v>
          </cell>
          <cell r="C30" t="str">
            <v>埋戻し</v>
          </cell>
          <cell r="D30" t="str">
            <v>人力土工</v>
          </cell>
          <cell r="E30">
            <v>4120</v>
          </cell>
          <cell r="F30">
            <v>1</v>
          </cell>
          <cell r="G30" t="str">
            <v>m3</v>
          </cell>
          <cell r="H30" t="str">
            <v>B0-132251</v>
          </cell>
        </row>
        <row r="31">
          <cell r="B31">
            <v>211</v>
          </cell>
          <cell r="C31" t="str">
            <v>積込み</v>
          </cell>
          <cell r="D31" t="str">
            <v>小規模土工,ﾊﾞｯｸﾎｳ0.2m3</v>
          </cell>
          <cell r="E31">
            <v>588</v>
          </cell>
          <cell r="F31">
            <v>1</v>
          </cell>
          <cell r="G31" t="str">
            <v>m3</v>
          </cell>
          <cell r="H31" t="str">
            <v>B0-132612</v>
          </cell>
        </row>
        <row r="32">
          <cell r="B32">
            <v>212</v>
          </cell>
          <cell r="C32" t="str">
            <v>建設発生土運搬</v>
          </cell>
          <cell r="D32" t="str">
            <v>ﾀﾞﾝﾌﾟ4t,0.2km以下</v>
          </cell>
          <cell r="E32">
            <v>730</v>
          </cell>
          <cell r="F32">
            <v>1</v>
          </cell>
          <cell r="G32" t="str">
            <v>m3</v>
          </cell>
          <cell r="H32" t="str">
            <v>B0-132623</v>
          </cell>
        </row>
        <row r="33">
          <cell r="B33">
            <v>213</v>
          </cell>
          <cell r="C33" t="str">
            <v>敷きならし締固め</v>
          </cell>
          <cell r="D33" t="str">
            <v>ﾌﾞﾙ3t,振動ﾛｰﾗｰ2.5～2.8t</v>
          </cell>
          <cell r="E33">
            <v>932</v>
          </cell>
          <cell r="F33">
            <v>1</v>
          </cell>
          <cell r="G33" t="str">
            <v>m3</v>
          </cell>
          <cell r="H33" t="str">
            <v>B0-132247</v>
          </cell>
        </row>
        <row r="34">
          <cell r="B34">
            <v>213.5</v>
          </cell>
          <cell r="C34" t="str">
            <v>敷きならし</v>
          </cell>
          <cell r="D34" t="str">
            <v>ﾌﾞﾙﾄｰｻﾞ3t</v>
          </cell>
          <cell r="E34">
            <v>431</v>
          </cell>
          <cell r="F34">
            <v>1</v>
          </cell>
          <cell r="G34" t="str">
            <v>m3</v>
          </cell>
          <cell r="H34" t="str">
            <v>B0-132243</v>
          </cell>
        </row>
        <row r="35">
          <cell r="B35">
            <v>214</v>
          </cell>
          <cell r="C35" t="str">
            <v>人力敷きならし</v>
          </cell>
          <cell r="D35" t="str">
            <v>構内敷均し</v>
          </cell>
          <cell r="E35">
            <v>3690</v>
          </cell>
          <cell r="F35">
            <v>1</v>
          </cell>
          <cell r="G35" t="str">
            <v>m3</v>
          </cell>
          <cell r="H35" t="str">
            <v>B0-132244</v>
          </cell>
        </row>
        <row r="36">
          <cell r="B36">
            <v>214.1</v>
          </cell>
          <cell r="C36" t="str">
            <v>盛土</v>
          </cell>
          <cell r="D36" t="str">
            <v>ﾊﾞｯｸﾎｳ0.35m3</v>
          </cell>
          <cell r="E36">
            <v>1630</v>
          </cell>
          <cell r="F36">
            <v>1</v>
          </cell>
          <cell r="G36" t="str">
            <v>m3</v>
          </cell>
          <cell r="H36" t="str">
            <v>B0-132261</v>
          </cell>
        </row>
        <row r="37">
          <cell r="B37">
            <v>214.2</v>
          </cell>
          <cell r="C37" t="str">
            <v>盛土</v>
          </cell>
          <cell r="D37" t="str">
            <v>ﾊﾞｯｸﾎｳ0.6m3</v>
          </cell>
          <cell r="E37">
            <v>1430</v>
          </cell>
          <cell r="F37">
            <v>1</v>
          </cell>
          <cell r="G37" t="str">
            <v>m3</v>
          </cell>
          <cell r="H37" t="str">
            <v>B0-132261</v>
          </cell>
        </row>
        <row r="38">
          <cell r="B38">
            <v>214.3</v>
          </cell>
          <cell r="C38" t="str">
            <v>敷砂</v>
          </cell>
          <cell r="E38">
            <v>6050</v>
          </cell>
          <cell r="F38">
            <v>1</v>
          </cell>
          <cell r="G38" t="str">
            <v>m3</v>
          </cell>
          <cell r="H38" t="str">
            <v>B0-141211</v>
          </cell>
        </row>
        <row r="39">
          <cell r="B39">
            <v>215</v>
          </cell>
          <cell r="C39" t="str">
            <v>砂利地業</v>
          </cell>
          <cell r="E39">
            <v>5900</v>
          </cell>
          <cell r="F39">
            <v>1</v>
          </cell>
          <cell r="G39" t="str">
            <v>m3</v>
          </cell>
          <cell r="H39" t="str">
            <v>B1-133311</v>
          </cell>
        </row>
        <row r="40">
          <cell r="B40">
            <v>301</v>
          </cell>
          <cell r="C40" t="str">
            <v>生コンクリート</v>
          </cell>
          <cell r="D40" t="str">
            <v>18N/mm2</v>
          </cell>
          <cell r="E40">
            <v>9900</v>
          </cell>
          <cell r="F40">
            <v>1</v>
          </cell>
          <cell r="G40" t="str">
            <v>m3</v>
          </cell>
          <cell r="H40" t="str">
            <v>B1-134202</v>
          </cell>
        </row>
        <row r="41">
          <cell r="B41">
            <v>302</v>
          </cell>
          <cell r="C41" t="str">
            <v>生コンクリート</v>
          </cell>
          <cell r="D41" t="str">
            <v>21N/mm2</v>
          </cell>
          <cell r="E41">
            <v>10200</v>
          </cell>
          <cell r="F41">
            <v>1</v>
          </cell>
          <cell r="G41" t="str">
            <v>m3</v>
          </cell>
          <cell r="H41" t="str">
            <v>B1-134202</v>
          </cell>
        </row>
        <row r="42">
          <cell r="B42">
            <v>303</v>
          </cell>
          <cell r="C42" t="str">
            <v>ｺﾝｸﾘｰﾄ打設手間</v>
          </cell>
          <cell r="D42" t="str">
            <v>均し,ｼｭｰﾄ打</v>
          </cell>
          <cell r="E42">
            <v>3140</v>
          </cell>
          <cell r="F42">
            <v>1</v>
          </cell>
          <cell r="G42" t="str">
            <v>m3</v>
          </cell>
          <cell r="H42" t="str">
            <v>B0-134214</v>
          </cell>
        </row>
        <row r="43">
          <cell r="B43">
            <v>304</v>
          </cell>
          <cell r="C43" t="str">
            <v>ｺﾝｸﾘｰﾄ打設手間</v>
          </cell>
          <cell r="D43" t="str">
            <v>一般,ﾌﾞｰﾑ式,20m3未満</v>
          </cell>
          <cell r="E43">
            <v>2790</v>
          </cell>
          <cell r="F43">
            <v>1</v>
          </cell>
          <cell r="G43" t="str">
            <v>m3</v>
          </cell>
          <cell r="H43" t="str">
            <v>B0-134214</v>
          </cell>
        </row>
        <row r="44">
          <cell r="B44">
            <v>305</v>
          </cell>
          <cell r="C44" t="str">
            <v>ｺﾝｸﾘｰﾄ打設手間</v>
          </cell>
          <cell r="D44" t="str">
            <v>土間,ﾌﾞｰﾑ式,20m3未満</v>
          </cell>
          <cell r="E44">
            <v>863</v>
          </cell>
          <cell r="F44">
            <v>1</v>
          </cell>
          <cell r="G44" t="str">
            <v>m3</v>
          </cell>
          <cell r="H44" t="str">
            <v>B0-134214</v>
          </cell>
        </row>
        <row r="45">
          <cell r="B45">
            <v>306</v>
          </cell>
          <cell r="C45" t="str">
            <v>ｺﾝｸﾘｰﾄ打設手間</v>
          </cell>
          <cell r="D45" t="str">
            <v>耐圧,ﾌﾞｰﾑ式,20m3未満</v>
          </cell>
          <cell r="E45">
            <v>1250</v>
          </cell>
          <cell r="F45">
            <v>1</v>
          </cell>
          <cell r="G45" t="str">
            <v>m3</v>
          </cell>
          <cell r="H45" t="str">
            <v>B0-134214</v>
          </cell>
        </row>
        <row r="46">
          <cell r="B46">
            <v>307</v>
          </cell>
          <cell r="C46" t="str">
            <v>型枠</v>
          </cell>
          <cell r="D46" t="str">
            <v>独立基礎</v>
          </cell>
          <cell r="E46">
            <v>3300</v>
          </cell>
          <cell r="F46">
            <v>1</v>
          </cell>
          <cell r="G46" t="str">
            <v>m2</v>
          </cell>
          <cell r="H46" t="str">
            <v>B1-134415</v>
          </cell>
        </row>
        <row r="47">
          <cell r="B47">
            <v>308</v>
          </cell>
          <cell r="C47" t="str">
            <v>型枠</v>
          </cell>
          <cell r="D47" t="str">
            <v>布基礎</v>
          </cell>
          <cell r="E47">
            <v>3250</v>
          </cell>
          <cell r="F47">
            <v>1</v>
          </cell>
          <cell r="G47" t="str">
            <v>m2</v>
          </cell>
          <cell r="H47" t="str">
            <v>B1-134416</v>
          </cell>
        </row>
        <row r="48">
          <cell r="B48">
            <v>309</v>
          </cell>
          <cell r="C48" t="str">
            <v>異形鉄筋（材のみ）</v>
          </cell>
          <cell r="D48" t="str">
            <v>SD295A D10</v>
          </cell>
          <cell r="E48">
            <v>29000</v>
          </cell>
          <cell r="F48">
            <v>1</v>
          </cell>
          <cell r="G48" t="str">
            <v>t</v>
          </cell>
          <cell r="H48" t="str">
            <v>B1-136211</v>
          </cell>
        </row>
        <row r="49">
          <cell r="B49">
            <v>310</v>
          </cell>
          <cell r="C49" t="str">
            <v>異形鉄筋（材のみ）</v>
          </cell>
          <cell r="D49" t="str">
            <v>SD295A D13</v>
          </cell>
          <cell r="E49">
            <v>26900</v>
          </cell>
          <cell r="F49">
            <v>1</v>
          </cell>
          <cell r="G49" t="str">
            <v>t</v>
          </cell>
          <cell r="H49" t="str">
            <v>B1-136211</v>
          </cell>
        </row>
        <row r="50">
          <cell r="B50">
            <v>311</v>
          </cell>
          <cell r="C50" t="str">
            <v>異形鉄筋（材のみ）</v>
          </cell>
          <cell r="D50" t="str">
            <v>SD295A D16からD25</v>
          </cell>
          <cell r="E50">
            <v>24800</v>
          </cell>
          <cell r="F50">
            <v>1</v>
          </cell>
          <cell r="G50" t="str">
            <v>t</v>
          </cell>
          <cell r="H50" t="str">
            <v>B1-136211</v>
          </cell>
        </row>
        <row r="51">
          <cell r="B51">
            <v>312</v>
          </cell>
          <cell r="C51" t="str">
            <v>鉄筋加工組立</v>
          </cell>
          <cell r="D51" t="str">
            <v>RC 5t未満</v>
          </cell>
          <cell r="E51">
            <v>53000</v>
          </cell>
          <cell r="F51">
            <v>1</v>
          </cell>
          <cell r="G51" t="str">
            <v>t</v>
          </cell>
          <cell r="H51" t="str">
            <v>B1-136221</v>
          </cell>
        </row>
        <row r="52">
          <cell r="B52">
            <v>313</v>
          </cell>
          <cell r="C52" t="str">
            <v>天井化粧石膏ﾎﾞｰﾄﾞ</v>
          </cell>
          <cell r="D52" t="str">
            <v>t9.5,不燃</v>
          </cell>
          <cell r="E52">
            <v>1730</v>
          </cell>
          <cell r="F52">
            <v>1</v>
          </cell>
          <cell r="G52" t="str">
            <v>m2</v>
          </cell>
          <cell r="H52" t="str">
            <v>B0-238413</v>
          </cell>
        </row>
        <row r="54">
          <cell r="B54">
            <v>314</v>
          </cell>
          <cell r="C54" t="str">
            <v>軽鉄天井下地</v>
          </cell>
          <cell r="D54" t="str">
            <v>@360,下張り,19型</v>
          </cell>
          <cell r="E54">
            <v>1310</v>
          </cell>
          <cell r="F54">
            <v>1</v>
          </cell>
          <cell r="G54" t="str">
            <v>m2</v>
          </cell>
          <cell r="H54" t="str">
            <v>B0-235411</v>
          </cell>
        </row>
        <row r="55">
          <cell r="B55">
            <v>315</v>
          </cell>
        </row>
        <row r="56">
          <cell r="B56">
            <v>316</v>
          </cell>
          <cell r="C56" t="str">
            <v>ｺﾝｸﾘｰﾄﾎﾟﾝﾌﾟ車運転</v>
          </cell>
          <cell r="D56" t="str">
            <v>ﾌﾞｰﾑ式,20m3未満</v>
          </cell>
          <cell r="E56">
            <v>36</v>
          </cell>
          <cell r="F56">
            <v>1</v>
          </cell>
          <cell r="G56" t="str">
            <v>m3</v>
          </cell>
          <cell r="H56" t="str">
            <v>B0-134223</v>
          </cell>
        </row>
        <row r="57">
          <cell r="B57">
            <v>317</v>
          </cell>
          <cell r="C57" t="str">
            <v>ｺﾝｸﾘｰﾄﾎﾟﾝﾌﾟ車組立</v>
          </cell>
          <cell r="D57" t="str">
            <v>ﾌﾞｰﾑ式,20m3未満</v>
          </cell>
          <cell r="E57">
            <v>37400</v>
          </cell>
          <cell r="F57">
            <v>1</v>
          </cell>
          <cell r="G57" t="str">
            <v>台</v>
          </cell>
          <cell r="H57" t="str">
            <v>B0-134224</v>
          </cell>
        </row>
        <row r="58">
          <cell r="B58">
            <v>318</v>
          </cell>
          <cell r="C58" t="str">
            <v>床ﾓｻﾞｲｸﾀｲﾙ</v>
          </cell>
          <cell r="D58" t="str">
            <v>無ゆう,50mm角</v>
          </cell>
          <cell r="E58">
            <v>6810</v>
          </cell>
          <cell r="F58">
            <v>1</v>
          </cell>
          <cell r="G58" t="str">
            <v>m2</v>
          </cell>
          <cell r="H58" t="str">
            <v>B0-233254</v>
          </cell>
        </row>
        <row r="59">
          <cell r="B59">
            <v>319</v>
          </cell>
          <cell r="C59" t="str">
            <v>布基礎天端ﾓﾙﾀﾙ</v>
          </cell>
          <cell r="E59">
            <v>2070</v>
          </cell>
          <cell r="F59">
            <v>1</v>
          </cell>
          <cell r="G59" t="str">
            <v>m</v>
          </cell>
          <cell r="H59" t="str">
            <v>B0-236631</v>
          </cell>
        </row>
        <row r="60">
          <cell r="B60">
            <v>320</v>
          </cell>
          <cell r="C60" t="str">
            <v>布基礎幅木ﾓﾙﾀﾙ</v>
          </cell>
          <cell r="D60" t="str">
            <v>H&lt;150</v>
          </cell>
          <cell r="E60">
            <v>1340</v>
          </cell>
          <cell r="F60">
            <v>1</v>
          </cell>
          <cell r="G60" t="str">
            <v>m</v>
          </cell>
          <cell r="H60" t="str">
            <v>B0-236611</v>
          </cell>
        </row>
        <row r="61">
          <cell r="B61">
            <v>321</v>
          </cell>
          <cell r="C61" t="str">
            <v>布基礎幅木ﾓﾙﾀﾙ</v>
          </cell>
          <cell r="D61" t="str">
            <v>H=200</v>
          </cell>
          <cell r="E61">
            <v>1590</v>
          </cell>
          <cell r="F61">
            <v>1</v>
          </cell>
          <cell r="G61" t="str">
            <v>m</v>
          </cell>
          <cell r="H61" t="str">
            <v>B0-236611</v>
          </cell>
        </row>
        <row r="62">
          <cell r="B62">
            <v>322</v>
          </cell>
          <cell r="C62" t="str">
            <v>床ﾓﾙﾀﾙ</v>
          </cell>
          <cell r="E62">
            <v>2330</v>
          </cell>
          <cell r="F62">
            <v>1</v>
          </cell>
          <cell r="G62" t="str">
            <v>m2</v>
          </cell>
          <cell r="H62" t="str">
            <v>B0-236611</v>
          </cell>
        </row>
        <row r="63">
          <cell r="B63">
            <v>323</v>
          </cell>
          <cell r="C63" t="str">
            <v>ﾓｻﾞｲｸ下地ﾓﾙﾀﾙ</v>
          </cell>
          <cell r="E63">
            <v>1830</v>
          </cell>
          <cell r="F63">
            <v>1</v>
          </cell>
          <cell r="G63" t="str">
            <v>m2</v>
          </cell>
          <cell r="H63" t="str">
            <v>B0-236611</v>
          </cell>
        </row>
        <row r="64">
          <cell r="B64">
            <v>324</v>
          </cell>
        </row>
        <row r="65">
          <cell r="B65">
            <v>325</v>
          </cell>
          <cell r="C65" t="str">
            <v>ﾌｪﾝｽ撤去</v>
          </cell>
          <cell r="D65" t="str">
            <v>廃材処理含む,基礎共</v>
          </cell>
          <cell r="E65">
            <v>2160</v>
          </cell>
          <cell r="F65">
            <v>1</v>
          </cell>
          <cell r="G65" t="str">
            <v>m</v>
          </cell>
          <cell r="H65" t="str">
            <v>B1-351441</v>
          </cell>
        </row>
        <row r="66">
          <cell r="B66">
            <v>326</v>
          </cell>
          <cell r="C66" t="str">
            <v>ｱｽﾌｧﾙﾄ撤去</v>
          </cell>
          <cell r="D66" t="str">
            <v>廃材処理含む</v>
          </cell>
          <cell r="E66">
            <v>1000</v>
          </cell>
          <cell r="F66">
            <v>1</v>
          </cell>
          <cell r="G66" t="str">
            <v>m2</v>
          </cell>
          <cell r="H66" t="str">
            <v>B1-351442</v>
          </cell>
        </row>
        <row r="67">
          <cell r="B67">
            <v>327</v>
          </cell>
          <cell r="C67" t="str">
            <v>ｱｽﾌｧﾙﾄ舗装</v>
          </cell>
          <cell r="D67" t="str">
            <v>厚30(歩道用),掘削別途</v>
          </cell>
          <cell r="E67">
            <v>1360</v>
          </cell>
          <cell r="F67">
            <v>1</v>
          </cell>
          <cell r="G67" t="str">
            <v>m2</v>
          </cell>
          <cell r="H67" t="str">
            <v>B1-331011</v>
          </cell>
        </row>
        <row r="68">
          <cell r="B68">
            <v>328</v>
          </cell>
        </row>
        <row r="69">
          <cell r="B69">
            <v>329</v>
          </cell>
        </row>
        <row r="70">
          <cell r="B70">
            <v>330</v>
          </cell>
        </row>
        <row r="71">
          <cell r="B71">
            <v>331</v>
          </cell>
        </row>
        <row r="72">
          <cell r="B72">
            <v>332</v>
          </cell>
        </row>
        <row r="73">
          <cell r="B73">
            <v>350</v>
          </cell>
          <cell r="C73" t="str">
            <v>外壁ﾓｻﾞｲｸﾀｲﾙ</v>
          </cell>
          <cell r="D73" t="str">
            <v>50二丁,磁器質</v>
          </cell>
          <cell r="E73">
            <v>5500</v>
          </cell>
          <cell r="F73">
            <v>1</v>
          </cell>
          <cell r="G73" t="str">
            <v>m2</v>
          </cell>
          <cell r="H73" t="str">
            <v>刊行物比較一覧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>
            <v>1</v>
          </cell>
          <cell r="G74" t="e">
            <v>#N/A</v>
          </cell>
          <cell r="H74" t="str">
            <v>刊行物比較一覧</v>
          </cell>
        </row>
        <row r="75">
          <cell r="C75" t="e">
            <v>#N/A</v>
          </cell>
          <cell r="D75" t="e">
            <v>#N/A</v>
          </cell>
          <cell r="E75" t="e">
            <v>#N/A</v>
          </cell>
          <cell r="F75">
            <v>1</v>
          </cell>
          <cell r="G75" t="e">
            <v>#N/A</v>
          </cell>
          <cell r="H75" t="str">
            <v>刊行物比較一覧</v>
          </cell>
        </row>
        <row r="76">
          <cell r="C76" t="e">
            <v>#N/A</v>
          </cell>
          <cell r="D76" t="e">
            <v>#N/A</v>
          </cell>
          <cell r="E76" t="e">
            <v>#N/A</v>
          </cell>
          <cell r="F76">
            <v>1</v>
          </cell>
          <cell r="G76" t="e">
            <v>#N/A</v>
          </cell>
          <cell r="H76" t="str">
            <v>刊行物比較一覧</v>
          </cell>
        </row>
        <row r="77">
          <cell r="C77" t="e">
            <v>#N/A</v>
          </cell>
          <cell r="D77" t="e">
            <v>#N/A</v>
          </cell>
          <cell r="E77" t="e">
            <v>#N/A</v>
          </cell>
          <cell r="F77">
            <v>1</v>
          </cell>
          <cell r="G77" t="e">
            <v>#N/A</v>
          </cell>
          <cell r="H77" t="str">
            <v>刊行物比較一覧</v>
          </cell>
        </row>
        <row r="78">
          <cell r="C78" t="e">
            <v>#N/A</v>
          </cell>
          <cell r="D78" t="e">
            <v>#N/A</v>
          </cell>
          <cell r="E78" t="e">
            <v>#N/A</v>
          </cell>
          <cell r="F78">
            <v>1</v>
          </cell>
          <cell r="G78" t="e">
            <v>#N/A</v>
          </cell>
          <cell r="H78" t="str">
            <v>刊行物比較一覧</v>
          </cell>
        </row>
        <row r="79">
          <cell r="C79" t="e">
            <v>#N/A</v>
          </cell>
          <cell r="D79" t="e">
            <v>#N/A</v>
          </cell>
          <cell r="E79" t="e">
            <v>#N/A</v>
          </cell>
          <cell r="F79">
            <v>1</v>
          </cell>
          <cell r="G79" t="e">
            <v>#N/A</v>
          </cell>
          <cell r="H79" t="str">
            <v>刊行物比較一覧</v>
          </cell>
        </row>
        <row r="80">
          <cell r="C80" t="e">
            <v>#N/A</v>
          </cell>
          <cell r="D80" t="e">
            <v>#N/A</v>
          </cell>
          <cell r="E80" t="e">
            <v>#N/A</v>
          </cell>
          <cell r="F80">
            <v>1</v>
          </cell>
          <cell r="G80" t="e">
            <v>#N/A</v>
          </cell>
          <cell r="H80" t="str">
            <v>刊行物比較一覧</v>
          </cell>
        </row>
        <row r="81">
          <cell r="C81" t="e">
            <v>#N/A</v>
          </cell>
          <cell r="D81" t="e">
            <v>#N/A</v>
          </cell>
          <cell r="E81" t="e">
            <v>#N/A</v>
          </cell>
          <cell r="F81">
            <v>1</v>
          </cell>
          <cell r="G81" t="e">
            <v>#N/A</v>
          </cell>
          <cell r="H81" t="str">
            <v>刊行物比較一覧</v>
          </cell>
        </row>
        <row r="82">
          <cell r="C82" t="e">
            <v>#N/A</v>
          </cell>
          <cell r="D82" t="e">
            <v>#N/A</v>
          </cell>
          <cell r="E82" t="e">
            <v>#N/A</v>
          </cell>
          <cell r="F82">
            <v>1</v>
          </cell>
          <cell r="G82" t="e">
            <v>#N/A</v>
          </cell>
          <cell r="H82" t="str">
            <v>刊行物比較一覧</v>
          </cell>
        </row>
        <row r="83">
          <cell r="C83" t="e">
            <v>#N/A</v>
          </cell>
          <cell r="D83" t="e">
            <v>#N/A</v>
          </cell>
          <cell r="E83" t="e">
            <v>#N/A</v>
          </cell>
          <cell r="F83">
            <v>1</v>
          </cell>
          <cell r="G83" t="e">
            <v>#N/A</v>
          </cell>
          <cell r="H83" t="str">
            <v>刊行物比較一覧</v>
          </cell>
        </row>
        <row r="84">
          <cell r="B84">
            <v>401</v>
          </cell>
          <cell r="C84" t="str">
            <v>鋼矢板工法</v>
          </cell>
          <cell r="D84" t="str">
            <v>１段,Ⅲ型,ﾊﾞｲﾌﾞﾛ,2ヶ月</v>
          </cell>
          <cell r="E84">
            <v>16900</v>
          </cell>
          <cell r="F84">
            <v>1</v>
          </cell>
          <cell r="G84" t="str">
            <v>壁m2</v>
          </cell>
          <cell r="H84" t="str">
            <v>市場単価一覧</v>
          </cell>
        </row>
        <row r="85">
          <cell r="B85">
            <v>402</v>
          </cell>
          <cell r="C85" t="str">
            <v>鋼製腹起し切ばり</v>
          </cell>
          <cell r="D85" t="str">
            <v>1段,2ヶ月</v>
          </cell>
          <cell r="E85">
            <v>6230</v>
          </cell>
          <cell r="F85">
            <v>1</v>
          </cell>
          <cell r="G85" t="str">
            <v>延伏m2</v>
          </cell>
          <cell r="H85" t="str">
            <v>市場単価一覧</v>
          </cell>
        </row>
        <row r="86">
          <cell r="B86">
            <v>403</v>
          </cell>
          <cell r="C86" t="e">
            <v>#N/A</v>
          </cell>
          <cell r="D86" t="e">
            <v>#N/A</v>
          </cell>
          <cell r="E86" t="e">
            <v>#N/A</v>
          </cell>
          <cell r="F86">
            <v>1</v>
          </cell>
          <cell r="G86" t="e">
            <v>#N/A</v>
          </cell>
          <cell r="H86" t="str">
            <v>市場単価一覧</v>
          </cell>
        </row>
        <row r="87">
          <cell r="B87">
            <v>404</v>
          </cell>
          <cell r="C87" t="e">
            <v>#N/A</v>
          </cell>
          <cell r="D87" t="e">
            <v>#N/A</v>
          </cell>
          <cell r="E87" t="e">
            <v>#N/A</v>
          </cell>
          <cell r="F87">
            <v>1</v>
          </cell>
          <cell r="G87" t="e">
            <v>#N/A</v>
          </cell>
          <cell r="H87" t="str">
            <v>市場単価一覧</v>
          </cell>
        </row>
        <row r="88">
          <cell r="B88">
            <v>405</v>
          </cell>
          <cell r="C88" t="e">
            <v>#N/A</v>
          </cell>
          <cell r="D88" t="e">
            <v>#N/A</v>
          </cell>
          <cell r="E88" t="e">
            <v>#N/A</v>
          </cell>
          <cell r="F88">
            <v>1</v>
          </cell>
          <cell r="G88" t="e">
            <v>#N/A</v>
          </cell>
          <cell r="H88" t="str">
            <v>市場単価一覧</v>
          </cell>
        </row>
        <row r="89">
          <cell r="B89">
            <v>406</v>
          </cell>
          <cell r="C89" t="e">
            <v>#N/A</v>
          </cell>
          <cell r="D89" t="e">
            <v>#N/A</v>
          </cell>
          <cell r="E89" t="e">
            <v>#N/A</v>
          </cell>
          <cell r="F89">
            <v>1</v>
          </cell>
          <cell r="G89" t="e">
            <v>#N/A</v>
          </cell>
          <cell r="H89" t="str">
            <v>市場単価一覧</v>
          </cell>
        </row>
        <row r="90">
          <cell r="B90">
            <v>407</v>
          </cell>
          <cell r="C90" t="e">
            <v>#N/A</v>
          </cell>
          <cell r="D90" t="e">
            <v>#N/A</v>
          </cell>
          <cell r="E90" t="e">
            <v>#N/A</v>
          </cell>
          <cell r="F90">
            <v>1</v>
          </cell>
          <cell r="G90" t="e">
            <v>#N/A</v>
          </cell>
          <cell r="H90" t="str">
            <v>市場単価一覧</v>
          </cell>
        </row>
        <row r="91">
          <cell r="B91">
            <v>408</v>
          </cell>
          <cell r="C91" t="e">
            <v>#N/A</v>
          </cell>
          <cell r="D91" t="e">
            <v>#N/A</v>
          </cell>
          <cell r="E91" t="e">
            <v>#N/A</v>
          </cell>
          <cell r="F91">
            <v>1</v>
          </cell>
          <cell r="G91" t="e">
            <v>#N/A</v>
          </cell>
          <cell r="H91" t="str">
            <v>市場単価一覧</v>
          </cell>
        </row>
        <row r="92">
          <cell r="B92">
            <v>409</v>
          </cell>
          <cell r="C92" t="e">
            <v>#N/A</v>
          </cell>
          <cell r="D92" t="e">
            <v>#N/A</v>
          </cell>
          <cell r="E92" t="e">
            <v>#N/A</v>
          </cell>
          <cell r="F92">
            <v>1</v>
          </cell>
          <cell r="G92" t="e">
            <v>#N/A</v>
          </cell>
          <cell r="H92" t="str">
            <v>市場単価一覧</v>
          </cell>
        </row>
        <row r="93">
          <cell r="B93">
            <v>410</v>
          </cell>
        </row>
        <row r="94">
          <cell r="B94">
            <v>501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str">
            <v>見積×0.8</v>
          </cell>
        </row>
        <row r="95">
          <cell r="B95">
            <v>502</v>
          </cell>
          <cell r="C95" t="str">
            <v>ｱﾝｶｰﾎﾞﾙﾄ(SUS304)</v>
          </cell>
          <cell r="D95" t="str">
            <v>M10,350L,N2W2</v>
          </cell>
          <cell r="E95">
            <v>480</v>
          </cell>
          <cell r="F95">
            <v>1</v>
          </cell>
          <cell r="G95" t="str">
            <v>m2</v>
          </cell>
          <cell r="H95" t="str">
            <v>見積×0.8</v>
          </cell>
        </row>
        <row r="96">
          <cell r="B96">
            <v>503</v>
          </cell>
          <cell r="C96" t="str">
            <v>布基礎ｱﾝｶｰ打設</v>
          </cell>
          <cell r="D96" t="str">
            <v>手間のみ</v>
          </cell>
          <cell r="E96">
            <v>1200</v>
          </cell>
          <cell r="F96">
            <v>1</v>
          </cell>
          <cell r="G96" t="str">
            <v>m2</v>
          </cell>
          <cell r="H96" t="str">
            <v>見積×0.8</v>
          </cell>
        </row>
        <row r="97">
          <cell r="B97">
            <v>504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str">
            <v>見積×0.8</v>
          </cell>
        </row>
        <row r="98">
          <cell r="B98">
            <v>505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str">
            <v>見積×0.8</v>
          </cell>
        </row>
        <row r="99">
          <cell r="B99">
            <v>506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str">
            <v>見積×0.8</v>
          </cell>
        </row>
        <row r="100">
          <cell r="B100">
            <v>507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str">
            <v>見積×0.8</v>
          </cell>
        </row>
        <row r="101">
          <cell r="B101">
            <v>508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 t="str">
            <v>見積×0.8</v>
          </cell>
        </row>
        <row r="102">
          <cell r="B102">
            <v>509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str">
            <v>見積×0.8</v>
          </cell>
        </row>
        <row r="103">
          <cell r="B103">
            <v>510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str">
            <v>見積×0.8</v>
          </cell>
        </row>
        <row r="104">
          <cell r="B104">
            <v>511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 t="str">
            <v>見積×0.8</v>
          </cell>
        </row>
        <row r="105">
          <cell r="B105">
            <v>512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str">
            <v>見積×0.8</v>
          </cell>
        </row>
        <row r="106">
          <cell r="B106">
            <v>513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str">
            <v>見積×0.8</v>
          </cell>
        </row>
        <row r="107">
          <cell r="B107">
            <v>514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str">
            <v>見積×0.8</v>
          </cell>
        </row>
        <row r="108">
          <cell r="B108">
            <v>515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str">
            <v>見積×0.8</v>
          </cell>
        </row>
        <row r="109">
          <cell r="B109">
            <v>516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str">
            <v>見積×0.8</v>
          </cell>
        </row>
        <row r="110">
          <cell r="B110">
            <v>517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str">
            <v>見積×0.8</v>
          </cell>
        </row>
        <row r="111">
          <cell r="B111">
            <v>518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str">
            <v>見積×0.8</v>
          </cell>
        </row>
        <row r="112">
          <cell r="B112">
            <v>519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str">
            <v>見積×0.8</v>
          </cell>
        </row>
        <row r="113">
          <cell r="B113">
            <v>520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str">
            <v>見積×0.8</v>
          </cell>
        </row>
        <row r="114">
          <cell r="B114">
            <v>521</v>
          </cell>
          <cell r="C114" t="str">
            <v>屋根ﾊﾟﾈﾙ　2ｲﾝﾁ</v>
          </cell>
          <cell r="D114" t="str">
            <v>50.8t ST</v>
          </cell>
          <cell r="E114">
            <v>8720</v>
          </cell>
          <cell r="F114">
            <v>1</v>
          </cell>
          <cell r="G114" t="str">
            <v>m2</v>
          </cell>
          <cell r="H114" t="str">
            <v>見積×0.8</v>
          </cell>
        </row>
        <row r="115">
          <cell r="B115">
            <v>522</v>
          </cell>
          <cell r="C115" t="str">
            <v>壁ﾊﾟﾈﾙ</v>
          </cell>
          <cell r="D115" t="str">
            <v>50.8t 標準仕様</v>
          </cell>
          <cell r="E115">
            <v>15280</v>
          </cell>
          <cell r="F115">
            <v>1</v>
          </cell>
          <cell r="G115" t="str">
            <v>m2</v>
          </cell>
          <cell r="H115" t="str">
            <v>見積×0.8</v>
          </cell>
        </row>
        <row r="116">
          <cell r="B116">
            <v>523</v>
          </cell>
          <cell r="C116" t="str">
            <v>新袖壁(A)ﾋﾝｼﾞ付</v>
          </cell>
          <cell r="D116" t="str">
            <v>50.8t 標準仕様</v>
          </cell>
          <cell r="E116">
            <v>13360</v>
          </cell>
          <cell r="F116">
            <v>1</v>
          </cell>
          <cell r="G116" t="str">
            <v>枚</v>
          </cell>
          <cell r="H116" t="str">
            <v>見積×0.8</v>
          </cell>
        </row>
        <row r="117">
          <cell r="B117">
            <v>524</v>
          </cell>
          <cell r="C117" t="str">
            <v>新袖壁(B)ﾋｮｳｼﾞｷ付</v>
          </cell>
          <cell r="D117" t="str">
            <v>50.8t,1.2*2.2</v>
          </cell>
          <cell r="E117">
            <v>18160</v>
          </cell>
          <cell r="F117">
            <v>1</v>
          </cell>
          <cell r="G117" t="str">
            <v>枚</v>
          </cell>
          <cell r="H117" t="str">
            <v>見積×0.8</v>
          </cell>
        </row>
        <row r="118">
          <cell r="B118">
            <v>525</v>
          </cell>
          <cell r="C118" t="str">
            <v>新袖壁(B)ﾋｮｳｼﾞｷ付</v>
          </cell>
          <cell r="D118" t="str">
            <v>50.8t,1.0*2.2</v>
          </cell>
          <cell r="E118">
            <v>13040</v>
          </cell>
          <cell r="F118">
            <v>1</v>
          </cell>
          <cell r="G118" t="str">
            <v>枚</v>
          </cell>
          <cell r="H118" t="str">
            <v>見積×0.8</v>
          </cell>
        </row>
        <row r="119">
          <cell r="B119">
            <v>526</v>
          </cell>
          <cell r="C119" t="str">
            <v>棚パネル</v>
          </cell>
          <cell r="D119" t="str">
            <v>35.0t(210×2100)</v>
          </cell>
          <cell r="E119">
            <v>15520</v>
          </cell>
          <cell r="F119">
            <v>1</v>
          </cell>
          <cell r="G119" t="str">
            <v>枚</v>
          </cell>
          <cell r="H119" t="str">
            <v>見積×0.8</v>
          </cell>
        </row>
        <row r="120">
          <cell r="B120">
            <v>527</v>
          </cell>
          <cell r="C120" t="str">
            <v>棚パネル</v>
          </cell>
          <cell r="D120" t="str">
            <v>35.0t(210×1410)</v>
          </cell>
          <cell r="E120">
            <v>13200</v>
          </cell>
          <cell r="F120">
            <v>1</v>
          </cell>
          <cell r="G120" t="str">
            <v>枚</v>
          </cell>
          <cell r="H120" t="str">
            <v>見積×0.8</v>
          </cell>
        </row>
        <row r="121">
          <cell r="B121">
            <v>528</v>
          </cell>
          <cell r="C121" t="str">
            <v>棚パネル</v>
          </cell>
          <cell r="D121" t="str">
            <v>35.0t(210×810)</v>
          </cell>
          <cell r="E121">
            <v>10720</v>
          </cell>
          <cell r="F121">
            <v>1</v>
          </cell>
          <cell r="G121" t="str">
            <v>枚</v>
          </cell>
          <cell r="H121" t="str">
            <v>見積×0.8</v>
          </cell>
        </row>
        <row r="122">
          <cell r="B122">
            <v>529</v>
          </cell>
          <cell r="C122" t="str">
            <v>パネル建て方費</v>
          </cell>
          <cell r="D122" t="str">
            <v>屋根パネル</v>
          </cell>
          <cell r="E122">
            <v>4160</v>
          </cell>
          <cell r="F122">
            <v>1</v>
          </cell>
          <cell r="G122" t="str">
            <v>m2</v>
          </cell>
          <cell r="H122" t="str">
            <v>見積×0.8</v>
          </cell>
        </row>
        <row r="123">
          <cell r="B123">
            <v>530</v>
          </cell>
          <cell r="C123" t="str">
            <v>パネル建て方費</v>
          </cell>
          <cell r="D123" t="str">
            <v>壁パネル</v>
          </cell>
          <cell r="E123">
            <v>3040</v>
          </cell>
          <cell r="F123">
            <v>1</v>
          </cell>
          <cell r="G123" t="str">
            <v>m2</v>
          </cell>
          <cell r="H123" t="str">
            <v>見積×0.8</v>
          </cell>
        </row>
        <row r="124">
          <cell r="B124">
            <v>531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str">
            <v>見積×0.8</v>
          </cell>
        </row>
        <row r="125">
          <cell r="B125">
            <v>532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str">
            <v>見積×0.8</v>
          </cell>
        </row>
        <row r="126">
          <cell r="B126">
            <v>533</v>
          </cell>
          <cell r="C126" t="str">
            <v>ﾍﾞｰｽﾁｬﾝﾈﾙ</v>
          </cell>
          <cell r="D126" t="str">
            <v>ｱﾙﾐ材</v>
          </cell>
          <cell r="E126">
            <v>3192</v>
          </cell>
          <cell r="F126">
            <v>1</v>
          </cell>
          <cell r="G126" t="str">
            <v>m</v>
          </cell>
          <cell r="H126" t="str">
            <v>見積×0.8</v>
          </cell>
        </row>
        <row r="127">
          <cell r="B127">
            <v>534</v>
          </cell>
          <cell r="C127" t="str">
            <v>ｹﾞｰﾌﾞﾙ</v>
          </cell>
          <cell r="D127" t="str">
            <v>ｱﾙﾐ材</v>
          </cell>
          <cell r="E127">
            <v>3632</v>
          </cell>
          <cell r="F127">
            <v>1</v>
          </cell>
          <cell r="G127" t="str">
            <v>m</v>
          </cell>
          <cell r="H127" t="str">
            <v>見積×0.8</v>
          </cell>
        </row>
        <row r="128">
          <cell r="B128">
            <v>535</v>
          </cell>
          <cell r="C128" t="str">
            <v>ｲｰﾌﾞﾁｬﾝﾈﾙ</v>
          </cell>
          <cell r="D128" t="str">
            <v>ｱﾙﾐ材</v>
          </cell>
          <cell r="E128">
            <v>3344</v>
          </cell>
          <cell r="F128">
            <v>1</v>
          </cell>
          <cell r="G128" t="str">
            <v>m</v>
          </cell>
          <cell r="H128" t="str">
            <v>見積×0.8</v>
          </cell>
        </row>
        <row r="129">
          <cell r="B129">
            <v>536</v>
          </cell>
          <cell r="C129" t="str">
            <v>ﾘｯﾁﾋﾞｰﾑ</v>
          </cell>
          <cell r="D129" t="str">
            <v>ｱﾙﾐ材</v>
          </cell>
          <cell r="E129">
            <v>5040</v>
          </cell>
          <cell r="F129">
            <v>1</v>
          </cell>
          <cell r="G129" t="str">
            <v>m</v>
          </cell>
          <cell r="H129" t="str">
            <v>見積×0.8</v>
          </cell>
        </row>
        <row r="130">
          <cell r="B130">
            <v>537</v>
          </cell>
          <cell r="C130" t="str">
            <v>内・ｷｬｯﾌﾟ</v>
          </cell>
          <cell r="D130" t="str">
            <v>ｱﾙﾐ材,角型</v>
          </cell>
          <cell r="E130">
            <v>1352</v>
          </cell>
          <cell r="F130">
            <v>1</v>
          </cell>
          <cell r="G130" t="str">
            <v>m</v>
          </cell>
          <cell r="H130" t="str">
            <v>見積×0.8</v>
          </cell>
        </row>
        <row r="131">
          <cell r="B131">
            <v>538</v>
          </cell>
          <cell r="C131" t="str">
            <v>Rｷｬｯﾌﾟ</v>
          </cell>
          <cell r="D131" t="str">
            <v>ｱﾙﾐ材,R型</v>
          </cell>
          <cell r="E131">
            <v>1320</v>
          </cell>
          <cell r="F131">
            <v>1</v>
          </cell>
          <cell r="G131" t="str">
            <v>m</v>
          </cell>
          <cell r="H131" t="str">
            <v>見積×0.8</v>
          </cell>
        </row>
        <row r="132">
          <cell r="B132">
            <v>539</v>
          </cell>
          <cell r="C132" t="str">
            <v>外・ｷｬｯﾌﾟ</v>
          </cell>
          <cell r="D132" t="str">
            <v>ｱﾙﾐ材</v>
          </cell>
          <cell r="E132">
            <v>1280</v>
          </cell>
          <cell r="F132">
            <v>1</v>
          </cell>
          <cell r="G132" t="str">
            <v>m</v>
          </cell>
          <cell r="H132" t="str">
            <v>見積×0.8</v>
          </cell>
        </row>
        <row r="133">
          <cell r="B133">
            <v>540</v>
          </cell>
          <cell r="C133" t="str">
            <v>大便除ﾄﾞｱ枠</v>
          </cell>
          <cell r="D133" t="str">
            <v>ｱﾙﾐ材</v>
          </cell>
          <cell r="E133">
            <v>3672</v>
          </cell>
          <cell r="F133">
            <v>1</v>
          </cell>
          <cell r="G133" t="str">
            <v>m</v>
          </cell>
          <cell r="H133" t="str">
            <v>見積×0.8</v>
          </cell>
        </row>
        <row r="134">
          <cell r="B134">
            <v>541</v>
          </cell>
          <cell r="C134" t="str">
            <v>ｺｰﾅｰﾎﾟｽﾄ</v>
          </cell>
          <cell r="D134" t="str">
            <v>ｱﾙﾐ材</v>
          </cell>
          <cell r="E134">
            <v>3280</v>
          </cell>
          <cell r="F134">
            <v>1</v>
          </cell>
          <cell r="G134" t="str">
            <v>m</v>
          </cell>
          <cell r="H134" t="str">
            <v>見積×0.8</v>
          </cell>
        </row>
        <row r="135">
          <cell r="B135">
            <v>542</v>
          </cell>
          <cell r="C135" t="str">
            <v>ﾌｪｲｼｬｰ</v>
          </cell>
          <cell r="D135" t="str">
            <v>ｱﾙﾐ材</v>
          </cell>
          <cell r="E135">
            <v>2904</v>
          </cell>
          <cell r="F135">
            <v>1</v>
          </cell>
          <cell r="G135" t="str">
            <v>m</v>
          </cell>
          <cell r="H135" t="str">
            <v>見積×0.8</v>
          </cell>
        </row>
        <row r="136">
          <cell r="B136">
            <v>543</v>
          </cell>
          <cell r="C136" t="str">
            <v>Gｷｬｯﾌﾟ</v>
          </cell>
          <cell r="D136" t="str">
            <v>ｱﾙﾐ材</v>
          </cell>
          <cell r="E136">
            <v>784</v>
          </cell>
          <cell r="F136">
            <v>1</v>
          </cell>
          <cell r="G136" t="str">
            <v>m</v>
          </cell>
          <cell r="H136" t="str">
            <v>見積×0.8</v>
          </cell>
        </row>
        <row r="137">
          <cell r="B137">
            <v>544</v>
          </cell>
          <cell r="C137" t="str">
            <v>Gｷｬｯﾌﾟ（角ﾊﾟｲﾌﾟ）</v>
          </cell>
          <cell r="D137" t="str">
            <v>ｱﾙﾐ材,50×25×2.5</v>
          </cell>
          <cell r="E137">
            <v>1816</v>
          </cell>
          <cell r="F137">
            <v>1</v>
          </cell>
          <cell r="G137" t="str">
            <v>m</v>
          </cell>
          <cell r="H137" t="str">
            <v>見積×0.8</v>
          </cell>
        </row>
        <row r="138">
          <cell r="B138">
            <v>545</v>
          </cell>
          <cell r="C138" t="str">
            <v>角ﾊﾟｲﾌﾟ</v>
          </cell>
          <cell r="D138" t="str">
            <v>ｱﾙﾐ材,50×38×2</v>
          </cell>
          <cell r="E138">
            <v>2840</v>
          </cell>
          <cell r="F138">
            <v>1</v>
          </cell>
          <cell r="G138" t="str">
            <v>m</v>
          </cell>
          <cell r="H138" t="str">
            <v>見積×0.8</v>
          </cell>
        </row>
        <row r="139">
          <cell r="B139">
            <v>546</v>
          </cell>
          <cell r="C139" t="str">
            <v>組込み型材（A）</v>
          </cell>
          <cell r="D139" t="str">
            <v>ｱﾙﾐ材</v>
          </cell>
          <cell r="E139">
            <v>872</v>
          </cell>
          <cell r="F139">
            <v>1</v>
          </cell>
          <cell r="G139" t="str">
            <v>m</v>
          </cell>
          <cell r="H139" t="str">
            <v>見積×0.8</v>
          </cell>
        </row>
        <row r="140">
          <cell r="B140">
            <v>547</v>
          </cell>
          <cell r="C140" t="str">
            <v>組込み型材（新型）</v>
          </cell>
          <cell r="D140" t="str">
            <v>ｱﾙﾐ材</v>
          </cell>
          <cell r="E140">
            <v>2640</v>
          </cell>
          <cell r="F140">
            <v>1</v>
          </cell>
          <cell r="G140" t="str">
            <v>m</v>
          </cell>
          <cell r="H140" t="str">
            <v>見積×0.8</v>
          </cell>
        </row>
        <row r="141">
          <cell r="B141">
            <v>548</v>
          </cell>
          <cell r="C141" t="str">
            <v>ｱﾝｸﾞﾙ</v>
          </cell>
          <cell r="D141" t="str">
            <v>ｱﾙﾐ材,30×30×2</v>
          </cell>
          <cell r="E141">
            <v>944</v>
          </cell>
          <cell r="F141">
            <v>1</v>
          </cell>
          <cell r="G141" t="str">
            <v>m</v>
          </cell>
          <cell r="H141" t="str">
            <v>見積×0.8</v>
          </cell>
        </row>
        <row r="142">
          <cell r="B142">
            <v>549</v>
          </cell>
          <cell r="C142" t="str">
            <v>ｱﾝｸﾞﾙ</v>
          </cell>
          <cell r="D142" t="str">
            <v>ｱﾙﾐ材,40×40×2</v>
          </cell>
          <cell r="E142">
            <v>944</v>
          </cell>
          <cell r="F142">
            <v>1</v>
          </cell>
          <cell r="G142" t="str">
            <v>m</v>
          </cell>
          <cell r="H142" t="str">
            <v>見積×0.8</v>
          </cell>
        </row>
        <row r="143">
          <cell r="B143">
            <v>550</v>
          </cell>
          <cell r="C143" t="str">
            <v>軒下見切り材</v>
          </cell>
          <cell r="D143" t="str">
            <v>ｱﾙﾐ材</v>
          </cell>
          <cell r="E143">
            <v>1200</v>
          </cell>
          <cell r="F143">
            <v>1</v>
          </cell>
          <cell r="G143" t="str">
            <v>m</v>
          </cell>
          <cell r="H143" t="str">
            <v>見積×0.8</v>
          </cell>
        </row>
        <row r="144">
          <cell r="B144">
            <v>551</v>
          </cell>
          <cell r="C144" t="str">
            <v>同上取付費</v>
          </cell>
          <cell r="D144" t="str">
            <v>軒下見切り材</v>
          </cell>
          <cell r="E144">
            <v>1600</v>
          </cell>
          <cell r="F144">
            <v>1</v>
          </cell>
          <cell r="G144" t="str">
            <v>m</v>
          </cell>
          <cell r="H144" t="str">
            <v>見積×0.8</v>
          </cell>
        </row>
        <row r="145">
          <cell r="B145">
            <v>552</v>
          </cell>
          <cell r="C145" t="str">
            <v>外壁ﾀｲﾙ見切材</v>
          </cell>
          <cell r="D145" t="str">
            <v>ｱﾙﾐ材</v>
          </cell>
          <cell r="E145">
            <v>584</v>
          </cell>
          <cell r="F145">
            <v>1</v>
          </cell>
          <cell r="G145" t="str">
            <v>m</v>
          </cell>
          <cell r="H145" t="str">
            <v>見積×0.8</v>
          </cell>
        </row>
        <row r="146">
          <cell r="B146">
            <v>553</v>
          </cell>
          <cell r="C146" t="str">
            <v>同上取付費</v>
          </cell>
          <cell r="D146" t="str">
            <v>外壁ﾀｲﾙ見切材</v>
          </cell>
          <cell r="E146">
            <v>800</v>
          </cell>
          <cell r="F146">
            <v>1</v>
          </cell>
          <cell r="G146" t="str">
            <v>m</v>
          </cell>
          <cell r="H146" t="str">
            <v>見積×0.8</v>
          </cell>
        </row>
        <row r="147">
          <cell r="B147">
            <v>554</v>
          </cell>
          <cell r="C147" t="str">
            <v>軒樋,ﾌｪｰｼｬｰ部水切り</v>
          </cell>
          <cell r="D147" t="str">
            <v>ｱﾙﾐ材,2.0t焼付塗装</v>
          </cell>
          <cell r="E147">
            <v>3680</v>
          </cell>
          <cell r="F147">
            <v>1</v>
          </cell>
          <cell r="G147" t="str">
            <v>m</v>
          </cell>
          <cell r="H147" t="str">
            <v>見積×0.8</v>
          </cell>
        </row>
        <row r="148">
          <cell r="B148">
            <v>555</v>
          </cell>
          <cell r="C148" t="str">
            <v>同上取付費</v>
          </cell>
          <cell r="D148" t="str">
            <v>軒樋,ﾌｪｰｼｬｰ部水切り</v>
          </cell>
          <cell r="E148">
            <v>1600</v>
          </cell>
          <cell r="F148">
            <v>1</v>
          </cell>
          <cell r="G148" t="str">
            <v>m</v>
          </cell>
          <cell r="H148" t="str">
            <v>見積×0.8</v>
          </cell>
        </row>
        <row r="149">
          <cell r="B149">
            <v>556</v>
          </cell>
          <cell r="C149" t="str">
            <v>ｱﾙﾐﾘﾍﾞｯﾄ</v>
          </cell>
          <cell r="D149" t="str">
            <v>AD64ABS</v>
          </cell>
          <cell r="E149">
            <v>16.8</v>
          </cell>
          <cell r="F149">
            <v>1</v>
          </cell>
          <cell r="G149" t="str">
            <v>本</v>
          </cell>
          <cell r="H149" t="str">
            <v>見積×0.8</v>
          </cell>
        </row>
        <row r="150">
          <cell r="B150">
            <v>557</v>
          </cell>
          <cell r="C150" t="str">
            <v>ｸﾞﾘｯﾌﾟｱﾝｶｰ</v>
          </cell>
          <cell r="D150" t="str">
            <v>GA10M</v>
          </cell>
          <cell r="E150">
            <v>600</v>
          </cell>
          <cell r="F150">
            <v>1</v>
          </cell>
          <cell r="G150" t="str">
            <v>組</v>
          </cell>
          <cell r="H150" t="str">
            <v>見積×0.8</v>
          </cell>
        </row>
        <row r="151">
          <cell r="B151">
            <v>502</v>
          </cell>
          <cell r="C151" t="str">
            <v>ｱﾝｶｰﾎﾞﾙﾄ(SUS304)</v>
          </cell>
          <cell r="D151" t="str">
            <v>M10,350L,N2W2</v>
          </cell>
          <cell r="E151">
            <v>480</v>
          </cell>
          <cell r="F151">
            <v>1</v>
          </cell>
          <cell r="G151" t="str">
            <v>m2</v>
          </cell>
          <cell r="H151" t="str">
            <v>見積×0.8</v>
          </cell>
        </row>
        <row r="152">
          <cell r="B152">
            <v>503</v>
          </cell>
          <cell r="C152" t="str">
            <v>布基礎ｱﾝｶｰ打設</v>
          </cell>
          <cell r="D152" t="str">
            <v>手間のみ</v>
          </cell>
          <cell r="E152">
            <v>1200</v>
          </cell>
          <cell r="F152">
            <v>1</v>
          </cell>
          <cell r="G152" t="str">
            <v>m2</v>
          </cell>
          <cell r="H152" t="str">
            <v>見積×0.8</v>
          </cell>
        </row>
        <row r="153">
          <cell r="B153">
            <v>558</v>
          </cell>
          <cell r="C153" t="str">
            <v>目地接合材</v>
          </cell>
          <cell r="D153" t="str">
            <v>ｸﾘｰﾄ（L=4.8m）</v>
          </cell>
          <cell r="E153">
            <v>496</v>
          </cell>
          <cell r="F153">
            <v>1</v>
          </cell>
          <cell r="G153" t="str">
            <v>本</v>
          </cell>
          <cell r="H153" t="str">
            <v>見積×0.8</v>
          </cell>
        </row>
        <row r="154">
          <cell r="B154">
            <v>559</v>
          </cell>
          <cell r="C154" t="str">
            <v>目地接合材</v>
          </cell>
          <cell r="D154" t="str">
            <v>ｸﾘｰﾄ（L=3.0m）</v>
          </cell>
          <cell r="E154">
            <v>312</v>
          </cell>
          <cell r="F154">
            <v>1</v>
          </cell>
          <cell r="G154" t="str">
            <v>本</v>
          </cell>
          <cell r="H154" t="str">
            <v>見積×0.8</v>
          </cell>
        </row>
        <row r="155">
          <cell r="B155">
            <v>560</v>
          </cell>
          <cell r="C155" t="str">
            <v>帽子掛兼戸当り</v>
          </cell>
          <cell r="D155">
            <v>0</v>
          </cell>
          <cell r="E155">
            <v>2120</v>
          </cell>
          <cell r="F155">
            <v>1</v>
          </cell>
          <cell r="G155" t="str">
            <v>個</v>
          </cell>
          <cell r="H155" t="str">
            <v>見積×0.8</v>
          </cell>
        </row>
        <row r="156">
          <cell r="B156">
            <v>561</v>
          </cell>
          <cell r="C156" t="str">
            <v>化粧石膏ﾎﾞｰﾄﾞ（天井）</v>
          </cell>
          <cell r="D156" t="str">
            <v>耐水性,軽天下地共</v>
          </cell>
          <cell r="E156">
            <v>16320</v>
          </cell>
          <cell r="F156">
            <v>1</v>
          </cell>
          <cell r="G156" t="str">
            <v>m2</v>
          </cell>
          <cell r="H156" t="str">
            <v>見積×0.8</v>
          </cell>
        </row>
        <row r="157">
          <cell r="B157">
            <v>562</v>
          </cell>
          <cell r="C157" t="str">
            <v>ｼﾝｸﾞﾙ葺（屋根）</v>
          </cell>
          <cell r="D157" t="str">
            <v>切妻</v>
          </cell>
          <cell r="E157">
            <v>12160</v>
          </cell>
          <cell r="F157">
            <v>1</v>
          </cell>
          <cell r="G157" t="str">
            <v>m2</v>
          </cell>
          <cell r="H157" t="str">
            <v>見積×0.8</v>
          </cell>
        </row>
        <row r="158">
          <cell r="B158">
            <v>563</v>
          </cell>
          <cell r="C158" t="str">
            <v>棟包（屋根）</v>
          </cell>
          <cell r="D158">
            <v>0</v>
          </cell>
          <cell r="E158">
            <v>5120</v>
          </cell>
          <cell r="F158">
            <v>1</v>
          </cell>
          <cell r="G158" t="str">
            <v>m</v>
          </cell>
          <cell r="H158" t="str">
            <v>見積×0.8</v>
          </cell>
        </row>
        <row r="159">
          <cell r="B159">
            <v>564</v>
          </cell>
          <cell r="C159" t="str">
            <v>布基礎天端ﾓﾙﾀﾙ</v>
          </cell>
          <cell r="D159">
            <v>0</v>
          </cell>
          <cell r="E159">
            <v>2400</v>
          </cell>
          <cell r="F159">
            <v>1</v>
          </cell>
          <cell r="G159" t="str">
            <v>m</v>
          </cell>
          <cell r="H159" t="str">
            <v>見積×0.8</v>
          </cell>
        </row>
        <row r="160">
          <cell r="B160">
            <v>565</v>
          </cell>
          <cell r="C160" t="str">
            <v>布基礎幅木ﾓﾙﾀﾙ</v>
          </cell>
          <cell r="D160" t="str">
            <v>H＜150</v>
          </cell>
          <cell r="E160">
            <v>1840</v>
          </cell>
          <cell r="F160">
            <v>1</v>
          </cell>
          <cell r="G160" t="str">
            <v>m</v>
          </cell>
          <cell r="H160" t="str">
            <v>見積×0.8</v>
          </cell>
        </row>
        <row r="161">
          <cell r="B161">
            <v>566</v>
          </cell>
          <cell r="C161" t="str">
            <v>布基礎幅木ﾓﾙﾀﾙ</v>
          </cell>
          <cell r="D161" t="str">
            <v>H＝200</v>
          </cell>
          <cell r="E161">
            <v>2080</v>
          </cell>
          <cell r="F161">
            <v>1</v>
          </cell>
          <cell r="G161" t="str">
            <v>m</v>
          </cell>
          <cell r="H161" t="str">
            <v>見積×0.8</v>
          </cell>
        </row>
        <row r="162">
          <cell r="B162">
            <v>567</v>
          </cell>
          <cell r="C162" t="str">
            <v>床ﾓﾙﾀﾙ</v>
          </cell>
          <cell r="D162">
            <v>0</v>
          </cell>
          <cell r="E162">
            <v>2960</v>
          </cell>
          <cell r="F162">
            <v>1</v>
          </cell>
          <cell r="G162" t="str">
            <v>m2</v>
          </cell>
          <cell r="H162" t="str">
            <v>見積×0.8</v>
          </cell>
        </row>
        <row r="163">
          <cell r="B163">
            <v>568</v>
          </cell>
          <cell r="C163" t="str">
            <v>ﾓｻﾞｲｸ下地ﾓﾙﾀﾙ</v>
          </cell>
          <cell r="D163">
            <v>0</v>
          </cell>
          <cell r="E163">
            <v>2800</v>
          </cell>
          <cell r="F163">
            <v>1</v>
          </cell>
          <cell r="G163" t="str">
            <v>m2</v>
          </cell>
          <cell r="H163" t="str">
            <v>見積×0.8</v>
          </cell>
        </row>
        <row r="164">
          <cell r="B164">
            <v>569</v>
          </cell>
          <cell r="C164" t="str">
            <v>外壁ﾀｲﾙ（湿式）</v>
          </cell>
          <cell r="D164" t="str">
            <v>ﾈｵﾋﾟﾀ#88共</v>
          </cell>
          <cell r="E164">
            <v>19200</v>
          </cell>
          <cell r="F164">
            <v>1</v>
          </cell>
          <cell r="G164" t="str">
            <v>m2</v>
          </cell>
          <cell r="H164" t="str">
            <v>見積×0.8</v>
          </cell>
        </row>
        <row r="165">
          <cell r="B165">
            <v>570</v>
          </cell>
          <cell r="C165" t="str">
            <v>床ﾀｲﾙ（磁器質）</v>
          </cell>
          <cell r="D165" t="str">
            <v>ｱｺﾙﾃﾞｨG,45×45×7</v>
          </cell>
          <cell r="E165">
            <v>9200</v>
          </cell>
          <cell r="F165">
            <v>1</v>
          </cell>
          <cell r="G165" t="str">
            <v>m2</v>
          </cell>
          <cell r="H165" t="str">
            <v>見積×0.8</v>
          </cell>
        </row>
        <row r="166">
          <cell r="B166">
            <v>571</v>
          </cell>
          <cell r="C166" t="str">
            <v>採光ｶﾞﾗﾘ</v>
          </cell>
          <cell r="D166" t="str">
            <v>500×200</v>
          </cell>
          <cell r="E166">
            <v>7040</v>
          </cell>
          <cell r="F166">
            <v>1</v>
          </cell>
          <cell r="G166" t="str">
            <v>枚</v>
          </cell>
          <cell r="H166" t="str">
            <v>見積×0.8</v>
          </cell>
        </row>
        <row r="167">
          <cell r="B167">
            <v>572</v>
          </cell>
          <cell r="C167" t="str">
            <v>FIXｶﾞﾗﾘ</v>
          </cell>
          <cell r="D167" t="str">
            <v>AL500×500</v>
          </cell>
          <cell r="E167">
            <v>27000</v>
          </cell>
          <cell r="F167">
            <v>1</v>
          </cell>
          <cell r="G167" t="str">
            <v>枚</v>
          </cell>
          <cell r="H167" t="str">
            <v>見積×0.8</v>
          </cell>
        </row>
        <row r="168">
          <cell r="B168">
            <v>573</v>
          </cell>
          <cell r="C168" t="str">
            <v>天井点検口</v>
          </cell>
          <cell r="D168" t="str">
            <v>RL-445</v>
          </cell>
          <cell r="E168">
            <v>6400</v>
          </cell>
          <cell r="F168">
            <v>1</v>
          </cell>
          <cell r="G168" t="str">
            <v>枚</v>
          </cell>
          <cell r="H168" t="str">
            <v>見積×0.8</v>
          </cell>
        </row>
        <row r="169">
          <cell r="B169">
            <v>574</v>
          </cell>
          <cell r="C169" t="str">
            <v>同上取付費</v>
          </cell>
          <cell r="D169" t="str">
            <v>天井点検口</v>
          </cell>
          <cell r="E169">
            <v>8000</v>
          </cell>
          <cell r="F169">
            <v>1</v>
          </cell>
          <cell r="G169" t="str">
            <v>枚</v>
          </cell>
          <cell r="H169" t="str">
            <v>見積×0.8</v>
          </cell>
        </row>
        <row r="170">
          <cell r="B170">
            <v>575</v>
          </cell>
          <cell r="C170" t="str">
            <v>大便除ﾄﾞｱ（ﾋﾟﾎﾟｯﾄﾋﾝｼﾞ）</v>
          </cell>
          <cell r="D170" t="str">
            <v>650×1900</v>
          </cell>
          <cell r="E170">
            <v>60080</v>
          </cell>
          <cell r="F170">
            <v>1</v>
          </cell>
          <cell r="G170" t="str">
            <v>枚</v>
          </cell>
          <cell r="H170" t="str">
            <v>見積×0.8</v>
          </cell>
        </row>
        <row r="171">
          <cell r="B171">
            <v>576</v>
          </cell>
          <cell r="C171" t="str">
            <v>物置ﾄﾞｱ</v>
          </cell>
          <cell r="D171" t="str">
            <v>491×1191</v>
          </cell>
          <cell r="E171">
            <v>26160</v>
          </cell>
          <cell r="F171">
            <v>1</v>
          </cell>
          <cell r="G171" t="str">
            <v>枚</v>
          </cell>
          <cell r="H171" t="str">
            <v>見積×0.8</v>
          </cell>
        </row>
        <row r="172">
          <cell r="B172">
            <v>578</v>
          </cell>
          <cell r="C172" t="str">
            <v>機械室ﾄﾞｱ</v>
          </cell>
          <cell r="D172" t="str">
            <v>900×1800</v>
          </cell>
          <cell r="E172">
            <v>41120</v>
          </cell>
          <cell r="F172">
            <v>1</v>
          </cell>
          <cell r="G172" t="str">
            <v>枚</v>
          </cell>
          <cell r="H172" t="str">
            <v>見積×0.8</v>
          </cell>
        </row>
        <row r="173">
          <cell r="B173">
            <v>580</v>
          </cell>
          <cell r="C173" t="str">
            <v>SUSｽﾗｲﾃﾞｨﾝｸﾞﾄﾞｱ</v>
          </cell>
          <cell r="D173" t="str">
            <v>1085×1910,片引戸</v>
          </cell>
          <cell r="E173">
            <v>208800</v>
          </cell>
          <cell r="F173">
            <v>1</v>
          </cell>
          <cell r="G173" t="str">
            <v>組</v>
          </cell>
          <cell r="H173" t="str">
            <v>見積×0.8</v>
          </cell>
        </row>
        <row r="174">
          <cell r="B174">
            <v>581</v>
          </cell>
          <cell r="C174" t="str">
            <v>同上取付費</v>
          </cell>
          <cell r="D174" t="str">
            <v>SUSｽﾗｲﾃﾞｨﾝｸﾞﾄﾞｱ</v>
          </cell>
          <cell r="E174">
            <v>11200</v>
          </cell>
          <cell r="F174">
            <v>1</v>
          </cell>
          <cell r="G174" t="str">
            <v>組</v>
          </cell>
          <cell r="H174" t="str">
            <v>見積×0.8</v>
          </cell>
        </row>
        <row r="175">
          <cell r="B175">
            <v>582</v>
          </cell>
          <cell r="C175" t="str">
            <v>SUS手摺（可動式）</v>
          </cell>
          <cell r="D175" t="str">
            <v>C3N39011（塩ﾋﾞ被覆）</v>
          </cell>
          <cell r="E175">
            <v>80000</v>
          </cell>
          <cell r="F175">
            <v>1</v>
          </cell>
          <cell r="G175" t="str">
            <v>組</v>
          </cell>
          <cell r="H175" t="str">
            <v>見積×0.8</v>
          </cell>
        </row>
        <row r="176">
          <cell r="B176">
            <v>583</v>
          </cell>
          <cell r="C176" t="str">
            <v>SUS手摺（大便器）</v>
          </cell>
          <cell r="D176" t="str">
            <v>C3N39010（塩ﾋﾞ被覆）</v>
          </cell>
          <cell r="E176">
            <v>25200</v>
          </cell>
          <cell r="F176">
            <v>1</v>
          </cell>
          <cell r="G176" t="str">
            <v>組</v>
          </cell>
          <cell r="H176" t="str">
            <v>見積×0.8</v>
          </cell>
        </row>
        <row r="177">
          <cell r="B177">
            <v>584</v>
          </cell>
          <cell r="C177" t="str">
            <v>同上取付費</v>
          </cell>
          <cell r="D177" t="str">
            <v>SUS手摺（可動式・大便器）</v>
          </cell>
          <cell r="E177">
            <v>12000</v>
          </cell>
          <cell r="F177">
            <v>1</v>
          </cell>
          <cell r="G177" t="str">
            <v>組</v>
          </cell>
          <cell r="H177" t="str">
            <v>見積×0.8</v>
          </cell>
        </row>
        <row r="178">
          <cell r="B178">
            <v>585</v>
          </cell>
          <cell r="C178" t="str">
            <v>SUS手摺（小便器）</v>
          </cell>
          <cell r="D178" t="str">
            <v>C3N39005（塩ﾋﾞ被覆）</v>
          </cell>
          <cell r="E178">
            <v>41600</v>
          </cell>
          <cell r="F178">
            <v>1</v>
          </cell>
          <cell r="G178" t="str">
            <v>組</v>
          </cell>
          <cell r="H178" t="str">
            <v>見積×0.8</v>
          </cell>
        </row>
        <row r="179">
          <cell r="B179">
            <v>586</v>
          </cell>
          <cell r="C179" t="str">
            <v>同上取付費</v>
          </cell>
          <cell r="D179" t="str">
            <v>SUS手摺（小便器）</v>
          </cell>
          <cell r="E179">
            <v>16000</v>
          </cell>
          <cell r="F179">
            <v>1</v>
          </cell>
          <cell r="G179" t="str">
            <v>組</v>
          </cell>
          <cell r="H179" t="str">
            <v>見積×0.8</v>
          </cell>
        </row>
        <row r="180">
          <cell r="B180">
            <v>587</v>
          </cell>
          <cell r="C180" t="str">
            <v>SUS手摺（洗面器）</v>
          </cell>
          <cell r="D180" t="str">
            <v>C3N39012（塩ﾋﾞ被覆）</v>
          </cell>
          <cell r="E180">
            <v>28640</v>
          </cell>
          <cell r="F180">
            <v>1</v>
          </cell>
          <cell r="G180" t="str">
            <v>組</v>
          </cell>
          <cell r="H180" t="str">
            <v>見積×0.8</v>
          </cell>
        </row>
        <row r="181">
          <cell r="B181">
            <v>588</v>
          </cell>
          <cell r="C181" t="str">
            <v>同上取付費</v>
          </cell>
          <cell r="D181" t="str">
            <v>SUS手摺（洗面器）</v>
          </cell>
          <cell r="E181">
            <v>14000</v>
          </cell>
          <cell r="F181">
            <v>1</v>
          </cell>
          <cell r="G181" t="str">
            <v>組</v>
          </cell>
          <cell r="H181" t="str">
            <v>見積×0.8</v>
          </cell>
        </row>
        <row r="182">
          <cell r="B182">
            <v>589</v>
          </cell>
          <cell r="C182" t="str">
            <v>ﾎﾟﾘｶｰﾎﾞ樹脂板</v>
          </cell>
          <cell r="D182" t="str">
            <v>5.0t ｶﾗｰ</v>
          </cell>
          <cell r="E182">
            <v>16800</v>
          </cell>
          <cell r="F182">
            <v>1</v>
          </cell>
          <cell r="G182" t="str">
            <v>m2</v>
          </cell>
          <cell r="H182" t="str">
            <v>見積×0.8</v>
          </cell>
        </row>
        <row r="183">
          <cell r="B183">
            <v>590</v>
          </cell>
          <cell r="C183" t="str">
            <v>同上取付費</v>
          </cell>
          <cell r="D183" t="str">
            <v>ﾎﾟﾘｶｰﾎﾞ樹脂板</v>
          </cell>
          <cell r="E183">
            <v>3200</v>
          </cell>
          <cell r="F183">
            <v>1</v>
          </cell>
          <cell r="G183" t="str">
            <v>m2</v>
          </cell>
          <cell r="H183" t="str">
            <v>見積×0.8</v>
          </cell>
        </row>
        <row r="184">
          <cell r="B184">
            <v>591</v>
          </cell>
          <cell r="C184" t="str">
            <v>軒樋</v>
          </cell>
          <cell r="D184" t="str">
            <v>NL-80U,金具・上合共</v>
          </cell>
          <cell r="E184">
            <v>2320</v>
          </cell>
          <cell r="F184">
            <v>1</v>
          </cell>
          <cell r="G184" t="str">
            <v>m</v>
          </cell>
          <cell r="H184" t="str">
            <v>見積×0.8</v>
          </cell>
        </row>
        <row r="185">
          <cell r="B185">
            <v>592</v>
          </cell>
          <cell r="C185" t="str">
            <v>竪樋</v>
          </cell>
          <cell r="D185" t="str">
            <v>φ60,ｴﾙﾎﾞ共</v>
          </cell>
          <cell r="E185">
            <v>1200</v>
          </cell>
          <cell r="F185">
            <v>1</v>
          </cell>
          <cell r="G185" t="str">
            <v>m</v>
          </cell>
          <cell r="H185" t="str">
            <v>見積×0.8</v>
          </cell>
        </row>
        <row r="186">
          <cell r="B186">
            <v>593</v>
          </cell>
          <cell r="C186" t="str">
            <v>同上取付費</v>
          </cell>
          <cell r="D186" t="str">
            <v>雨樋</v>
          </cell>
          <cell r="E186">
            <v>2560</v>
          </cell>
          <cell r="F186">
            <v>1</v>
          </cell>
          <cell r="G186" t="str">
            <v>m</v>
          </cell>
          <cell r="H186" t="str">
            <v>見積×0.8</v>
          </cell>
        </row>
        <row r="187">
          <cell r="B187">
            <v>594</v>
          </cell>
          <cell r="C187" t="str">
            <v>男子ﾏｰｸ</v>
          </cell>
          <cell r="D187" t="str">
            <v>AL200×200</v>
          </cell>
          <cell r="E187">
            <v>8800</v>
          </cell>
          <cell r="F187">
            <v>1</v>
          </cell>
          <cell r="G187" t="str">
            <v>枚</v>
          </cell>
          <cell r="H187" t="str">
            <v>見積×0.8</v>
          </cell>
        </row>
        <row r="188">
          <cell r="B188">
            <v>595</v>
          </cell>
          <cell r="C188" t="str">
            <v>女子ﾏｰｸ</v>
          </cell>
          <cell r="D188" t="str">
            <v>AL200×200</v>
          </cell>
          <cell r="E188">
            <v>8800</v>
          </cell>
          <cell r="F188">
            <v>1</v>
          </cell>
          <cell r="G188" t="str">
            <v>枚</v>
          </cell>
          <cell r="H188" t="str">
            <v>見積×0.8</v>
          </cell>
        </row>
        <row r="189">
          <cell r="B189">
            <v>596</v>
          </cell>
          <cell r="C189" t="str">
            <v>多目的ﾏｰｸ</v>
          </cell>
          <cell r="D189" t="str">
            <v>ｼﾙｸ印刷,AL200×600</v>
          </cell>
          <cell r="E189">
            <v>19200</v>
          </cell>
          <cell r="F189">
            <v>1</v>
          </cell>
          <cell r="G189" t="str">
            <v>枚</v>
          </cell>
          <cell r="H189" t="str">
            <v>見積×0.8</v>
          </cell>
        </row>
        <row r="190">
          <cell r="B190">
            <v>597</v>
          </cell>
          <cell r="C190" t="str">
            <v>材料運搬費</v>
          </cell>
          <cell r="D190">
            <v>0</v>
          </cell>
          <cell r="E190">
            <v>21600</v>
          </cell>
          <cell r="F190">
            <v>1</v>
          </cell>
          <cell r="G190" t="str">
            <v>式</v>
          </cell>
          <cell r="H190" t="str">
            <v>見積×0.8</v>
          </cell>
        </row>
        <row r="191">
          <cell r="B191">
            <v>598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 t="str">
            <v>見積×0.8</v>
          </cell>
        </row>
        <row r="192">
          <cell r="B192">
            <v>601</v>
          </cell>
          <cell r="C192" t="str">
            <v>水替え（ﾎﾟﾝﾌﾟ）</v>
          </cell>
          <cell r="D192" t="str">
            <v>50φ1.5kw,1ヶ月</v>
          </cell>
          <cell r="E192">
            <v>80000</v>
          </cell>
          <cell r="F192">
            <v>1</v>
          </cell>
          <cell r="G192" t="str">
            <v>箇所</v>
          </cell>
          <cell r="H192" t="str">
            <v>見積×0.8</v>
          </cell>
        </row>
        <row r="193">
          <cell r="B193">
            <v>602</v>
          </cell>
          <cell r="C193" t="str">
            <v>ｺﾝｸﾘｰﾄ金ｺﾞﾃ</v>
          </cell>
          <cell r="D193">
            <v>0</v>
          </cell>
          <cell r="E193">
            <v>576</v>
          </cell>
          <cell r="F193">
            <v>1</v>
          </cell>
          <cell r="G193" t="str">
            <v>m2</v>
          </cell>
          <cell r="H193" t="str">
            <v>見積×0.8</v>
          </cell>
        </row>
        <row r="194">
          <cell r="B194">
            <v>603</v>
          </cell>
          <cell r="C194" t="str">
            <v>安全管理費</v>
          </cell>
          <cell r="D194">
            <v>0</v>
          </cell>
          <cell r="E194">
            <v>37600</v>
          </cell>
          <cell r="F194">
            <v>1</v>
          </cell>
          <cell r="G194" t="str">
            <v>式</v>
          </cell>
          <cell r="H194" t="str">
            <v>見積×0.8</v>
          </cell>
        </row>
        <row r="195">
          <cell r="B195">
            <v>604</v>
          </cell>
          <cell r="C195" t="str">
            <v>場内小運搬</v>
          </cell>
          <cell r="D195">
            <v>0</v>
          </cell>
          <cell r="E195">
            <v>19220</v>
          </cell>
          <cell r="F195">
            <v>1</v>
          </cell>
          <cell r="G195" t="str">
            <v>式</v>
          </cell>
          <cell r="H195" t="str">
            <v>見積×0.8</v>
          </cell>
        </row>
        <row r="197">
          <cell r="B197">
            <v>611</v>
          </cell>
          <cell r="C197" t="str">
            <v>樹木伐採</v>
          </cell>
          <cell r="D197" t="str">
            <v>C=29cm未満</v>
          </cell>
          <cell r="E197">
            <v>3120</v>
          </cell>
          <cell r="F197">
            <v>1</v>
          </cell>
          <cell r="G197" t="str">
            <v>本</v>
          </cell>
          <cell r="H197" t="str">
            <v>見積×0.8</v>
          </cell>
        </row>
        <row r="198">
          <cell r="B198">
            <v>612</v>
          </cell>
          <cell r="C198" t="str">
            <v>樹木伐採</v>
          </cell>
          <cell r="D198" t="str">
            <v>C=30～59cm</v>
          </cell>
          <cell r="E198">
            <v>10000</v>
          </cell>
          <cell r="F198">
            <v>1</v>
          </cell>
          <cell r="G198" t="str">
            <v>本</v>
          </cell>
          <cell r="H198" t="str">
            <v>見積×0.8</v>
          </cell>
        </row>
        <row r="199">
          <cell r="B199">
            <v>613</v>
          </cell>
          <cell r="C199" t="str">
            <v>樹木伐採</v>
          </cell>
          <cell r="D199" t="str">
            <v>C=60～89cm</v>
          </cell>
          <cell r="E199">
            <v>22960</v>
          </cell>
          <cell r="F199">
            <v>1</v>
          </cell>
          <cell r="G199" t="str">
            <v>本</v>
          </cell>
          <cell r="H199" t="str">
            <v>見積×0.8</v>
          </cell>
        </row>
        <row r="200">
          <cell r="B200">
            <v>614</v>
          </cell>
          <cell r="C200" t="str">
            <v>樹木抜根</v>
          </cell>
          <cell r="D200" t="str">
            <v>C=29cm未満</v>
          </cell>
          <cell r="E200">
            <v>1680</v>
          </cell>
          <cell r="F200">
            <v>1</v>
          </cell>
          <cell r="G200" t="str">
            <v>本</v>
          </cell>
          <cell r="H200" t="str">
            <v>見積×0.8</v>
          </cell>
        </row>
        <row r="201">
          <cell r="B201">
            <v>615</v>
          </cell>
          <cell r="C201" t="str">
            <v>樹木抜根</v>
          </cell>
          <cell r="D201" t="str">
            <v>C=30～59cm</v>
          </cell>
          <cell r="E201">
            <v>3840</v>
          </cell>
          <cell r="F201">
            <v>1</v>
          </cell>
          <cell r="G201" t="str">
            <v>本</v>
          </cell>
          <cell r="H201" t="str">
            <v>見積×0.8</v>
          </cell>
        </row>
        <row r="202">
          <cell r="B202">
            <v>616</v>
          </cell>
          <cell r="C202" t="str">
            <v>樹木抜根</v>
          </cell>
          <cell r="D202" t="str">
            <v>C=60～89cm</v>
          </cell>
          <cell r="E202">
            <v>10960</v>
          </cell>
          <cell r="F202">
            <v>1</v>
          </cell>
          <cell r="G202" t="str">
            <v>本</v>
          </cell>
          <cell r="H202" t="str">
            <v>見積×0.8</v>
          </cell>
        </row>
        <row r="203">
          <cell r="B203">
            <v>617</v>
          </cell>
          <cell r="C203" t="str">
            <v>場外処理</v>
          </cell>
          <cell r="D203" t="str">
            <v>C=29cm未満</v>
          </cell>
          <cell r="E203">
            <v>1600</v>
          </cell>
          <cell r="F203">
            <v>1</v>
          </cell>
          <cell r="G203" t="str">
            <v>本</v>
          </cell>
          <cell r="H203" t="str">
            <v>見積×0.8</v>
          </cell>
        </row>
        <row r="204">
          <cell r="B204">
            <v>618</v>
          </cell>
          <cell r="C204" t="str">
            <v>場外処理</v>
          </cell>
          <cell r="D204" t="str">
            <v>C=30～59cm</v>
          </cell>
          <cell r="E204">
            <v>3200</v>
          </cell>
          <cell r="F204">
            <v>1</v>
          </cell>
          <cell r="G204" t="str">
            <v>本</v>
          </cell>
          <cell r="H204" t="str">
            <v>見積×0.8</v>
          </cell>
        </row>
        <row r="205">
          <cell r="B205">
            <v>619</v>
          </cell>
          <cell r="C205" t="str">
            <v>場外処理</v>
          </cell>
          <cell r="D205" t="str">
            <v>C=60～89cm</v>
          </cell>
          <cell r="E205">
            <v>9840</v>
          </cell>
          <cell r="F205">
            <v>1</v>
          </cell>
          <cell r="G205" t="str">
            <v>本</v>
          </cell>
          <cell r="H205" t="str">
            <v>見積×0.8</v>
          </cell>
        </row>
        <row r="206">
          <cell r="B206">
            <v>620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 t="str">
            <v>見積×0.8</v>
          </cell>
        </row>
        <row r="207">
          <cell r="B207">
            <v>621</v>
          </cell>
          <cell r="C207" t="str">
            <v>記念ﾌﾟﾚｰﾄ</v>
          </cell>
          <cell r="D207">
            <v>0</v>
          </cell>
          <cell r="E207">
            <v>328800</v>
          </cell>
          <cell r="F207">
            <v>1</v>
          </cell>
          <cell r="G207" t="str">
            <v>基</v>
          </cell>
          <cell r="H207" t="str">
            <v>見積×0.8</v>
          </cell>
        </row>
        <row r="208">
          <cell r="B208">
            <v>622</v>
          </cell>
          <cell r="C208" t="str">
            <v>同上据付費</v>
          </cell>
          <cell r="D208" t="str">
            <v>記念ﾌﾟﾚｰﾄ</v>
          </cell>
          <cell r="E208">
            <v>8000</v>
          </cell>
          <cell r="F208">
            <v>1</v>
          </cell>
          <cell r="G208" t="str">
            <v>基</v>
          </cell>
          <cell r="H208" t="str">
            <v>見積×0.8</v>
          </cell>
        </row>
        <row r="209">
          <cell r="B209">
            <v>623</v>
          </cell>
          <cell r="C209" t="str">
            <v>注意板-A</v>
          </cell>
          <cell r="D209" t="str">
            <v>H=2100,W=900</v>
          </cell>
          <cell r="E209">
            <v>523200</v>
          </cell>
          <cell r="F209">
            <v>1</v>
          </cell>
          <cell r="G209" t="str">
            <v>基</v>
          </cell>
          <cell r="H209" t="str">
            <v>見積×0.8</v>
          </cell>
        </row>
        <row r="210">
          <cell r="B210">
            <v>624</v>
          </cell>
          <cell r="C210" t="str">
            <v>同上据付費</v>
          </cell>
          <cell r="D210" t="str">
            <v>注意板-A</v>
          </cell>
          <cell r="E210">
            <v>12000</v>
          </cell>
          <cell r="F210">
            <v>1</v>
          </cell>
          <cell r="G210" t="str">
            <v>基</v>
          </cell>
          <cell r="H210" t="str">
            <v>見積×0.8</v>
          </cell>
        </row>
        <row r="211">
          <cell r="B211">
            <v>625</v>
          </cell>
          <cell r="C211" t="str">
            <v>注意板-B</v>
          </cell>
          <cell r="D211" t="str">
            <v>H=1500,W=600</v>
          </cell>
          <cell r="E211">
            <v>162400</v>
          </cell>
          <cell r="F211">
            <v>1</v>
          </cell>
          <cell r="G211" t="str">
            <v>基</v>
          </cell>
          <cell r="H211" t="str">
            <v>見積×0.8</v>
          </cell>
        </row>
        <row r="212">
          <cell r="B212">
            <v>626</v>
          </cell>
          <cell r="C212" t="str">
            <v>同上据付費</v>
          </cell>
          <cell r="D212" t="str">
            <v>注意板-B</v>
          </cell>
          <cell r="E212">
            <v>8000</v>
          </cell>
          <cell r="F212">
            <v>1</v>
          </cell>
          <cell r="G212" t="str">
            <v>基</v>
          </cell>
          <cell r="H212" t="str">
            <v>見積×0.8</v>
          </cell>
        </row>
        <row r="213">
          <cell r="B213">
            <v>627</v>
          </cell>
          <cell r="C213" t="str">
            <v>注意板-C</v>
          </cell>
          <cell r="D213" t="str">
            <v>600*600</v>
          </cell>
          <cell r="E213">
            <v>138400</v>
          </cell>
          <cell r="F213">
            <v>1</v>
          </cell>
          <cell r="G213" t="str">
            <v>基</v>
          </cell>
          <cell r="H213" t="str">
            <v>見積×0.8</v>
          </cell>
        </row>
        <row r="214">
          <cell r="B214">
            <v>628</v>
          </cell>
          <cell r="C214" t="str">
            <v>同上据付費</v>
          </cell>
          <cell r="D214" t="str">
            <v>注意板-C</v>
          </cell>
          <cell r="E214">
            <v>4000</v>
          </cell>
          <cell r="F214">
            <v>1</v>
          </cell>
          <cell r="G214" t="str">
            <v>基</v>
          </cell>
          <cell r="H214" t="str">
            <v>見積×0.8</v>
          </cell>
        </row>
        <row r="215">
          <cell r="B215">
            <v>701</v>
          </cell>
          <cell r="C215" t="str">
            <v>樹木伐採・抜根・処理工</v>
          </cell>
          <cell r="D215" t="str">
            <v>（C=29cm未満）</v>
          </cell>
          <cell r="E215">
            <v>6400</v>
          </cell>
          <cell r="F215">
            <v>1</v>
          </cell>
          <cell r="G215" t="str">
            <v>本</v>
          </cell>
          <cell r="H215" t="str">
            <v>a-1</v>
          </cell>
        </row>
        <row r="216">
          <cell r="B216">
            <v>702</v>
          </cell>
          <cell r="C216" t="str">
            <v>樹木伐採・抜根・処理工</v>
          </cell>
          <cell r="D216" t="str">
            <v>（C=30～59cm）</v>
          </cell>
          <cell r="E216">
            <v>17000</v>
          </cell>
          <cell r="F216">
            <v>1</v>
          </cell>
          <cell r="G216" t="str">
            <v>本</v>
          </cell>
          <cell r="H216" t="str">
            <v>a-2</v>
          </cell>
        </row>
        <row r="217">
          <cell r="B217">
            <v>703</v>
          </cell>
          <cell r="C217" t="str">
            <v>樹木伐採・抜根・処理工</v>
          </cell>
          <cell r="D217" t="str">
            <v>（C=60～89cm）</v>
          </cell>
          <cell r="E217">
            <v>43700</v>
          </cell>
          <cell r="F217">
            <v>1</v>
          </cell>
          <cell r="G217" t="str">
            <v>本</v>
          </cell>
          <cell r="H217" t="str">
            <v>a-3</v>
          </cell>
        </row>
        <row r="218">
          <cell r="B218">
            <v>704</v>
          </cell>
          <cell r="C218" t="str">
            <v>記念ﾌﾟﾚｰﾄ設置工</v>
          </cell>
          <cell r="E218">
            <v>3360000</v>
          </cell>
          <cell r="F218">
            <v>10</v>
          </cell>
          <cell r="G218" t="str">
            <v>基</v>
          </cell>
          <cell r="H218" t="str">
            <v>a-4</v>
          </cell>
        </row>
        <row r="219">
          <cell r="B219">
            <v>705</v>
          </cell>
        </row>
        <row r="220">
          <cell r="B220">
            <v>706</v>
          </cell>
        </row>
        <row r="221">
          <cell r="B221">
            <v>707</v>
          </cell>
        </row>
        <row r="222">
          <cell r="B222">
            <v>708</v>
          </cell>
        </row>
        <row r="223">
          <cell r="B223">
            <v>709</v>
          </cell>
        </row>
        <row r="224">
          <cell r="B224">
            <v>710</v>
          </cell>
        </row>
        <row r="225">
          <cell r="B225">
            <v>801</v>
          </cell>
          <cell r="C225" t="str">
            <v>直接仮設工事</v>
          </cell>
          <cell r="D225">
            <v>0</v>
          </cell>
          <cell r="E225">
            <v>221000</v>
          </cell>
          <cell r="F225">
            <v>1</v>
          </cell>
          <cell r="G225" t="str">
            <v>式</v>
          </cell>
          <cell r="H225" t="str">
            <v>A-1</v>
          </cell>
        </row>
        <row r="226">
          <cell r="B226">
            <v>802</v>
          </cell>
          <cell r="C226" t="str">
            <v>土工事</v>
          </cell>
          <cell r="D226">
            <v>0</v>
          </cell>
          <cell r="E226">
            <v>62300</v>
          </cell>
          <cell r="F226">
            <v>1</v>
          </cell>
          <cell r="G226" t="str">
            <v>式</v>
          </cell>
          <cell r="H226" t="str">
            <v>A-2</v>
          </cell>
        </row>
        <row r="227">
          <cell r="B227">
            <v>803</v>
          </cell>
          <cell r="C227" t="str">
            <v>コンクリート・鉄筋工事</v>
          </cell>
          <cell r="D227">
            <v>0</v>
          </cell>
          <cell r="E227">
            <v>252000</v>
          </cell>
          <cell r="F227">
            <v>1</v>
          </cell>
          <cell r="G227" t="str">
            <v>式</v>
          </cell>
          <cell r="H227" t="str">
            <v>A-3</v>
          </cell>
        </row>
        <row r="228">
          <cell r="B228">
            <v>804</v>
          </cell>
          <cell r="C228" t="str">
            <v>上屋パネル工事</v>
          </cell>
          <cell r="D228">
            <v>0</v>
          </cell>
          <cell r="E228">
            <v>2930000</v>
          </cell>
          <cell r="F228">
            <v>1</v>
          </cell>
          <cell r="G228" t="str">
            <v>式</v>
          </cell>
          <cell r="H228" t="str">
            <v>A-4</v>
          </cell>
        </row>
        <row r="229">
          <cell r="B229">
            <v>805</v>
          </cell>
          <cell r="C229" t="str">
            <v>タイル工事</v>
          </cell>
          <cell r="D229">
            <v>0</v>
          </cell>
          <cell r="E229">
            <v>406000</v>
          </cell>
          <cell r="F229">
            <v>1</v>
          </cell>
          <cell r="G229" t="str">
            <v>式</v>
          </cell>
          <cell r="H229" t="str">
            <v>A-5</v>
          </cell>
        </row>
        <row r="230">
          <cell r="B230">
            <v>806</v>
          </cell>
          <cell r="C230" t="str">
            <v>金属工事</v>
          </cell>
          <cell r="D230">
            <v>0</v>
          </cell>
          <cell r="E230">
            <v>1320000</v>
          </cell>
          <cell r="F230">
            <v>1</v>
          </cell>
          <cell r="G230" t="str">
            <v>式</v>
          </cell>
          <cell r="H230" t="str">
            <v>A-6</v>
          </cell>
        </row>
        <row r="231">
          <cell r="B231">
            <v>807</v>
          </cell>
          <cell r="C231" t="str">
            <v>内外装・左官工事</v>
          </cell>
          <cell r="D231">
            <v>0</v>
          </cell>
          <cell r="E231">
            <v>637000</v>
          </cell>
          <cell r="F231">
            <v>1</v>
          </cell>
          <cell r="G231" t="str">
            <v>式</v>
          </cell>
          <cell r="H231" t="str">
            <v>A-7</v>
          </cell>
        </row>
        <row r="232">
          <cell r="B232">
            <v>808</v>
          </cell>
          <cell r="C232" t="str">
            <v>建具工事</v>
          </cell>
          <cell r="D232">
            <v>0</v>
          </cell>
          <cell r="E232">
            <v>1040000</v>
          </cell>
          <cell r="F232">
            <v>1</v>
          </cell>
          <cell r="G232" t="str">
            <v>式</v>
          </cell>
          <cell r="H232" t="str">
            <v>A-8</v>
          </cell>
        </row>
        <row r="233">
          <cell r="B233">
            <v>809</v>
          </cell>
          <cell r="C233" t="str">
            <v>雑工事</v>
          </cell>
          <cell r="D233">
            <v>0</v>
          </cell>
          <cell r="E233">
            <v>117000</v>
          </cell>
          <cell r="F233">
            <v>1</v>
          </cell>
          <cell r="G233" t="str">
            <v>式</v>
          </cell>
          <cell r="H233" t="str">
            <v>A-9</v>
          </cell>
        </row>
        <row r="234">
          <cell r="B234">
            <v>820</v>
          </cell>
          <cell r="C234" t="str">
            <v>遣り方</v>
          </cell>
          <cell r="D234" t="str">
            <v>一般</v>
          </cell>
          <cell r="E234">
            <v>5390</v>
          </cell>
          <cell r="F234">
            <v>1</v>
          </cell>
          <cell r="G234" t="str">
            <v>式</v>
          </cell>
          <cell r="H234" t="str">
            <v>A-1-1</v>
          </cell>
        </row>
        <row r="235">
          <cell r="B235">
            <v>821</v>
          </cell>
          <cell r="C235" t="str">
            <v>墨出し</v>
          </cell>
          <cell r="D235" t="str">
            <v>一般</v>
          </cell>
          <cell r="E235">
            <v>9550</v>
          </cell>
          <cell r="F235">
            <v>1</v>
          </cell>
          <cell r="G235" t="str">
            <v>式</v>
          </cell>
          <cell r="H235" t="str">
            <v>A-1-2</v>
          </cell>
        </row>
        <row r="236">
          <cell r="B236">
            <v>822</v>
          </cell>
          <cell r="C236" t="str">
            <v>外部単管足場</v>
          </cell>
          <cell r="D236" t="str">
            <v>高さ10m未満,2ヶ月</v>
          </cell>
          <cell r="E236">
            <v>123000</v>
          </cell>
          <cell r="F236">
            <v>1</v>
          </cell>
          <cell r="G236" t="str">
            <v>式</v>
          </cell>
          <cell r="H236" t="str">
            <v>A-1-3</v>
          </cell>
        </row>
        <row r="237">
          <cell r="B237">
            <v>823</v>
          </cell>
          <cell r="C237" t="str">
            <v>外部単管足場(屋根)</v>
          </cell>
          <cell r="D237" t="str">
            <v>高さ10m未満,2ヶ月</v>
          </cell>
          <cell r="E237">
            <v>56600</v>
          </cell>
          <cell r="F237">
            <v>1</v>
          </cell>
          <cell r="G237" t="str">
            <v>式</v>
          </cell>
          <cell r="H237" t="str">
            <v>A-1-4</v>
          </cell>
        </row>
        <row r="238">
          <cell r="B238">
            <v>824</v>
          </cell>
          <cell r="C238" t="str">
            <v>養生</v>
          </cell>
          <cell r="D238" t="str">
            <v>一般</v>
          </cell>
          <cell r="E238">
            <v>5260</v>
          </cell>
          <cell r="F238">
            <v>1</v>
          </cell>
          <cell r="G238" t="str">
            <v>式</v>
          </cell>
          <cell r="H238" t="str">
            <v>A-1-5</v>
          </cell>
        </row>
        <row r="239">
          <cell r="B239">
            <v>825</v>
          </cell>
          <cell r="C239" t="str">
            <v>整理清掃跡片付け</v>
          </cell>
          <cell r="D239" t="str">
            <v>一般</v>
          </cell>
          <cell r="E239">
            <v>22000</v>
          </cell>
          <cell r="F239">
            <v>1</v>
          </cell>
          <cell r="G239" t="str">
            <v>式</v>
          </cell>
          <cell r="H239" t="str">
            <v>A-1-6</v>
          </cell>
        </row>
        <row r="240">
          <cell r="B240">
            <v>826</v>
          </cell>
          <cell r="C240" t="str">
            <v>遣り方</v>
          </cell>
          <cell r="D240" t="str">
            <v>一般</v>
          </cell>
          <cell r="E240">
            <v>6600</v>
          </cell>
          <cell r="F240">
            <v>1</v>
          </cell>
          <cell r="G240" t="str">
            <v>式</v>
          </cell>
          <cell r="H240" t="str">
            <v>A-11-1</v>
          </cell>
        </row>
        <row r="241">
          <cell r="B241">
            <v>827</v>
          </cell>
          <cell r="C241" t="str">
            <v>墨出し</v>
          </cell>
          <cell r="D241" t="str">
            <v>一般</v>
          </cell>
          <cell r="E241">
            <v>11700</v>
          </cell>
          <cell r="F241">
            <v>1</v>
          </cell>
          <cell r="G241" t="str">
            <v>式</v>
          </cell>
          <cell r="H241" t="str">
            <v>A-11-2</v>
          </cell>
        </row>
        <row r="242">
          <cell r="B242">
            <v>828</v>
          </cell>
          <cell r="C242" t="str">
            <v>養生</v>
          </cell>
          <cell r="D242" t="str">
            <v>一般</v>
          </cell>
          <cell r="E242">
            <v>6450</v>
          </cell>
          <cell r="F242">
            <v>1</v>
          </cell>
          <cell r="G242" t="str">
            <v>式</v>
          </cell>
          <cell r="H242" t="str">
            <v>A-11-3</v>
          </cell>
        </row>
        <row r="243">
          <cell r="B243">
            <v>829</v>
          </cell>
          <cell r="C243" t="str">
            <v>整理清掃跡片付け</v>
          </cell>
          <cell r="D243" t="str">
            <v>一般</v>
          </cell>
          <cell r="E243">
            <v>27000</v>
          </cell>
          <cell r="F243">
            <v>1</v>
          </cell>
          <cell r="G243" t="str">
            <v>式</v>
          </cell>
          <cell r="H243" t="str">
            <v>A-11-4</v>
          </cell>
        </row>
        <row r="244">
          <cell r="B244">
            <v>811</v>
          </cell>
          <cell r="C244" t="str">
            <v>直接仮設工事</v>
          </cell>
          <cell r="D244">
            <v>0</v>
          </cell>
          <cell r="E244">
            <v>108000</v>
          </cell>
          <cell r="F244">
            <v>1</v>
          </cell>
          <cell r="G244" t="str">
            <v>式</v>
          </cell>
          <cell r="H244" t="str">
            <v>A-11</v>
          </cell>
        </row>
        <row r="245">
          <cell r="B245">
            <v>812</v>
          </cell>
          <cell r="C245" t="str">
            <v>土工事</v>
          </cell>
          <cell r="D245">
            <v>0</v>
          </cell>
          <cell r="E245">
            <v>2810000</v>
          </cell>
          <cell r="F245">
            <v>1</v>
          </cell>
          <cell r="G245" t="str">
            <v>式</v>
          </cell>
          <cell r="H245" t="str">
            <v>A-12</v>
          </cell>
        </row>
        <row r="246">
          <cell r="B246">
            <v>813</v>
          </cell>
          <cell r="C246" t="str">
            <v>コンクリート・鉄筋工事</v>
          </cell>
          <cell r="D246">
            <v>0</v>
          </cell>
          <cell r="E246">
            <v>687000</v>
          </cell>
          <cell r="F246">
            <v>1</v>
          </cell>
          <cell r="G246" t="str">
            <v>式</v>
          </cell>
          <cell r="H246" t="str">
            <v>A-13</v>
          </cell>
        </row>
        <row r="248">
          <cell r="B248">
            <v>901</v>
          </cell>
          <cell r="C248" t="str">
            <v>仮囲い</v>
          </cell>
          <cell r="D248" t="str">
            <v>H=1.5～1.8,4ヶ月</v>
          </cell>
          <cell r="E248">
            <v>3950</v>
          </cell>
          <cell r="F248">
            <v>1</v>
          </cell>
          <cell r="G248" t="str">
            <v>m</v>
          </cell>
          <cell r="H248" t="str">
            <v>B1-121117</v>
          </cell>
        </row>
        <row r="249">
          <cell r="B249">
            <v>902</v>
          </cell>
          <cell r="C249" t="str">
            <v>建設廃材処理</v>
          </cell>
          <cell r="E249">
            <v>460</v>
          </cell>
          <cell r="F249">
            <v>1</v>
          </cell>
          <cell r="G249" t="str">
            <v>m2</v>
          </cell>
          <cell r="H249" t="str">
            <v>B1-121121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書式"/>
      <sheetName val="機器"/>
      <sheetName val="吹出ダンパ"/>
      <sheetName val="設定"/>
      <sheetName val="配管保温塗装"/>
      <sheetName val="VE"/>
      <sheetName val="ダクト保温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ｹﾀ"/>
      <sheetName val="1 (2)"/>
      <sheetName val="ｼｰﾄの説明"/>
      <sheetName val="1"/>
      <sheetName val="島田"/>
      <sheetName val="島田 (2)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別紙(空)"/>
      <sheetName val="別紙(新衛)"/>
      <sheetName val="別紙(解衛)"/>
      <sheetName val="複単"/>
      <sheetName val="複単 (撤去)"/>
      <sheetName val="機械見積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受変電設備"/>
      <sheetName val="受変電単価"/>
      <sheetName val="変圧器"/>
      <sheetName val="変圧器単価"/>
      <sheetName val="発電装置"/>
      <sheetName val="発電単価"/>
      <sheetName val="直流電源"/>
      <sheetName val="直流単価"/>
      <sheetName val="動力盤"/>
      <sheetName val="動力単価"/>
      <sheetName val="電灯盤"/>
      <sheetName val="電灯単価"/>
      <sheetName val="電動盤"/>
      <sheetName val="電動単価"/>
      <sheetName val="端子盤"/>
      <sheetName val="端子単価"/>
      <sheetName val="照明制御"/>
      <sheetName val="照制単価"/>
      <sheetName val="避雷設備"/>
      <sheetName val="避雷単価"/>
      <sheetName val="電話設備"/>
      <sheetName val="電話単価"/>
      <sheetName val="非常放送"/>
      <sheetName val="非放単価"/>
      <sheetName val="ＡＶ－１"/>
      <sheetName val="ＡＶ１単価"/>
      <sheetName val="ＡＶ－２"/>
      <sheetName val="ＡＶ２単価"/>
      <sheetName val="インターホン"/>
      <sheetName val="イン単価"/>
      <sheetName val="ＴＶ設備"/>
      <sheetName val="ＴＶ単価"/>
      <sheetName val="防災共用"/>
      <sheetName val="防災共単価"/>
      <sheetName val="防災みどり"/>
      <sheetName val="防災み単価"/>
      <sheetName val="防災権利"/>
      <sheetName val="防災権利単価"/>
      <sheetName val="防災公益"/>
      <sheetName val="防災公単価"/>
      <sheetName val="防災駐車"/>
      <sheetName val="防災駐単価"/>
      <sheetName val="防災観光"/>
      <sheetName val="防災観単価"/>
      <sheetName val="防災一般"/>
      <sheetName val="防災一般単価"/>
      <sheetName val="駐車官制"/>
      <sheetName val="駐車単価"/>
      <sheetName val="照明器具"/>
      <sheetName val="照明単価"/>
      <sheetName val="照明器具２"/>
      <sheetName val="照明２単価"/>
      <sheetName val="分電盤歩掛"/>
      <sheetName val="動力盤歩掛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杭"/>
      <sheetName val="地盤改良"/>
      <sheetName val="西棟-下地材"/>
      <sheetName val="東棟-下地材"/>
      <sheetName val="西棟-施工費"/>
      <sheetName val="東棟-施工費"/>
      <sheetName val="西棟-内装部品"/>
      <sheetName val="東棟-内装部品"/>
      <sheetName val="笠木"/>
      <sheetName val="笠木 (2)"/>
      <sheetName val="押え金物"/>
      <sheetName val="外部手摺"/>
      <sheetName val="庇 幕板"/>
      <sheetName val="自立式手摺"/>
      <sheetName val="床見切"/>
      <sheetName val="床見切-2"/>
      <sheetName val="ｽﾛｰﾌﾟ手摺"/>
      <sheetName val="外構・建具"/>
      <sheetName val="ｸﾞﾚｰﾁﾝｸﾞ"/>
      <sheetName val="溝蓋"/>
      <sheetName val="ｸﾞﾚｰﾁﾝｸﾞ (2)"/>
      <sheetName val="ﾀﾗｯﾌﾟ -1"/>
      <sheetName val="金属"/>
      <sheetName val="隔て板"/>
      <sheetName val="EXP・J"/>
      <sheetName val="ｱｺｰﾃﾞｨｵﾝ門扉"/>
      <sheetName val="ﾌｪﾝｽ"/>
      <sheetName val="養生ｶｰﾃﾝ"/>
      <sheetName val="ﾎｲｽﾄﾚｰﾙ"/>
      <sheetName val="車椅子-ｶｰﾃﾝ"/>
      <sheetName val="ｱｺｰﾃﾞｨｵﾝｶｰﾃﾝ"/>
      <sheetName val="西棟-木製建具"/>
      <sheetName val="西棟-木製建具 (2)"/>
      <sheetName val="西棟-木製建具 (3)"/>
      <sheetName val="西棟-木製建具 (4)"/>
      <sheetName val="東棟-木製建具"/>
      <sheetName val="東棟-木製建具 (2)"/>
      <sheetName val="東棟-木製建具 (3)"/>
      <sheetName val="東棟-木製建具 (4)"/>
      <sheetName val="西棟・ｱﾙﾐ建具-1"/>
      <sheetName val="西棟・ｱﾙﾐ建具-2"/>
      <sheetName val="東棟・ｱﾙﾐ建具-1"/>
      <sheetName val="東棟・ｱﾙﾐ建具-2"/>
      <sheetName val="西棟・鋼製建具-1"/>
      <sheetName val="西棟・鋼製建具-2"/>
      <sheetName val="西棟・鋼製建具-3"/>
      <sheetName val="ｼｬｯﾀｰ"/>
      <sheetName val="防風ｽｸﾘｰﾝ"/>
      <sheetName val="東棟・鋼製建具-1"/>
      <sheetName val="東棟・鋼製建具-2"/>
      <sheetName val="東棟・鋼製建具-3"/>
      <sheetName val="東棟・鋼製建具-4"/>
      <sheetName val="落下防止ｽｸﾘｰﾝ"/>
      <sheetName val="集会所-ｱﾙﾐ建具"/>
      <sheetName val="集会所-ｱﾙﾐ建具 (2)"/>
      <sheetName val="集会所-鋼製建具"/>
      <sheetName val="受水槽-目隠しﾎﾞｰﾄﾞ"/>
      <sheetName val="電気・ﾎﾟﾝﾌﾟ室-鋼製建具"/>
      <sheetName val="雑"/>
      <sheetName val="雑-2"/>
      <sheetName val="集会所－便所手摺"/>
      <sheetName val="西棟-流し"/>
      <sheetName val="東棟-流し"/>
      <sheetName val="西棟-浴室ﾕﾆｯﾄ"/>
      <sheetName val="西棟-浴室ﾕﾆｯﾄ (配管ｾｯﾄ)"/>
      <sheetName val="東棟-浴室ﾕﾆｯﾄ"/>
      <sheetName val="東棟-浴室ﾕﾆｯﾄ (配管ｾｯﾄ) "/>
      <sheetName val="浴槽"/>
      <sheetName val="ｶｰﾃﾝﾚｰﾙ"/>
      <sheetName val="案内板"/>
      <sheetName val="通気孔"/>
      <sheetName val="ｶｳﾝﾀｰ他"/>
      <sheetName val="消火器"/>
      <sheetName val="ｻｲﾝ"/>
      <sheetName val="市章"/>
      <sheetName val="団地名称板"/>
      <sheetName val="遊具"/>
      <sheetName val="外構・看板"/>
      <sheetName val="ｴﾚﾍﾞｰﾀｰ"/>
      <sheetName val="遊具-3"/>
      <sheetName val="遊具-4"/>
      <sheetName val="舗装"/>
      <sheetName val="舗装-2"/>
      <sheetName val="舗装-3"/>
      <sheetName val="ｽﾅｯﾌﾟｴｯｼﾞ"/>
      <sheetName val="自転車置場"/>
      <sheetName val="集会所-流し "/>
      <sheetName val="集会所ｻｲﾝ (2)"/>
      <sheetName val="掲示板"/>
      <sheetName val="ｶｰﾃﾝﾎﾞｯｸｽ"/>
      <sheetName val="床下点検口"/>
      <sheetName val="ｶｰﾃﾝ"/>
      <sheetName val="ﾍﾞﾋﾞｰｼｰﾄ"/>
      <sheetName val="ﾃﾞｯｷ"/>
      <sheetName val="ﾄｲﾚﾌﾞｰｽ"/>
      <sheetName val="集会所-木製建具"/>
      <sheetName val="集会所-手摺"/>
      <sheetName val="集会所-家具"/>
      <sheetName val="集会所-巾木"/>
      <sheetName val="集会所-床工事"/>
      <sheetName val="構造目地"/>
      <sheetName val="梁補強"/>
      <sheetName val="塗膜防水"/>
      <sheetName val="塗膜防水 (2)"/>
      <sheetName val="塗膜防水 (3)"/>
      <sheetName val="樋"/>
      <sheetName val="ﾀｲﾙ"/>
      <sheetName val="ｱﾝｶｰ"/>
      <sheetName val="ﾋﾟｸﾁｬｰﾚｰﾙ"/>
      <sheetName val="手洗手摺"/>
      <sheetName val="エルボ"/>
      <sheetName val="ｸﾛｽ"/>
      <sheetName val="避難表示"/>
      <sheetName val="会所蓋"/>
      <sheetName val="見積比較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空ｼｽ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入力"/>
      <sheetName val="複単"/>
      <sheetName val="既製桝"/>
      <sheetName val="ため桝代価"/>
      <sheetName val="ｲﾝﾊﾞｰﾄ桝"/>
      <sheetName val="弁桝類"/>
    </sheetNames>
    <sheetDataSet>
      <sheetData sheetId="3">
        <row r="5">
          <cell r="D5">
            <v>1.29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表紙"/>
      <sheetName val="設計書Ａ"/>
      <sheetName val="設計書ＥＭ"/>
      <sheetName val="設計書ガス"/>
      <sheetName val="Ａ (金抜)"/>
      <sheetName val="ＥＭ (金抜)"/>
      <sheetName val="ガス (金抜)"/>
      <sheetName val="代価A"/>
      <sheetName val="代価E・M"/>
      <sheetName val="メＡ"/>
      <sheetName val="メＥ"/>
      <sheetName val="メＭ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200-100(塩)"/>
      <sheetName val="200-125(塩)"/>
      <sheetName val="200-150(塩)"/>
      <sheetName val="300-150(塩)"/>
      <sheetName val="300-200(塩)"/>
      <sheetName val="200-100(防)"/>
      <sheetName val="200-125(防)"/>
      <sheetName val="200-150(防)"/>
      <sheetName val="300-150(防)"/>
      <sheetName val="300-200(防)"/>
      <sheetName val="単価比較"/>
      <sheetName val="◎労務費◎"/>
      <sheetName val="一覧表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一位代価"/>
      <sheetName val="予定価格内訳"/>
      <sheetName val="工事総括"/>
      <sheetName val="内訳表紙"/>
      <sheetName val="官給品"/>
      <sheetName val="特定材料"/>
      <sheetName val="工程"/>
      <sheetName val="標識別内訳"/>
      <sheetName val="公開様式"/>
      <sheetName val="計算"/>
      <sheetName val="提出書類"/>
      <sheetName val="重量計算"/>
      <sheetName val="再使用品"/>
    </sheetNames>
    <sheetDataSet>
      <sheetData sheetId="0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灯器</v>
          </cell>
          <cell r="C2" t="str">
            <v>取付</v>
          </cell>
          <cell r="D2" t="str">
            <v>LEDⅤ型</v>
          </cell>
          <cell r="E2" t="str">
            <v>組</v>
          </cell>
          <cell r="F2">
            <v>1</v>
          </cell>
          <cell r="H2">
            <v>95110.4</v>
          </cell>
          <cell r="I2" t="str">
            <v>電通 P2-29</v>
          </cell>
          <cell r="T2">
            <v>10</v>
          </cell>
        </row>
        <row r="3">
          <cell r="C3" t="str">
            <v>灯器台</v>
          </cell>
          <cell r="D3" t="str">
            <v>SUS304</v>
          </cell>
          <cell r="E3" t="str">
            <v>台</v>
          </cell>
          <cell r="F3">
            <v>1</v>
          </cell>
          <cell r="G3">
            <v>70000</v>
          </cell>
          <cell r="H3">
            <v>70000</v>
          </cell>
          <cell r="I3" t="str">
            <v>市価</v>
          </cell>
        </row>
        <row r="4">
          <cell r="C4" t="str">
            <v>ケミカルアンカー</v>
          </cell>
          <cell r="D4" t="str">
            <v>R16</v>
          </cell>
          <cell r="E4" t="str">
            <v>個</v>
          </cell>
          <cell r="F4">
            <v>4</v>
          </cell>
          <cell r="G4">
            <v>475</v>
          </cell>
          <cell r="H4">
            <v>1900</v>
          </cell>
          <cell r="I4" t="str">
            <v>物 P49</v>
          </cell>
        </row>
        <row r="5">
          <cell r="C5" t="str">
            <v>電工</v>
          </cell>
          <cell r="E5" t="str">
            <v>人</v>
          </cell>
          <cell r="F5">
            <v>0.8</v>
          </cell>
          <cell r="G5">
            <v>16700</v>
          </cell>
          <cell r="H5">
            <v>13360</v>
          </cell>
          <cell r="I5" t="str">
            <v>長崎</v>
          </cell>
        </row>
        <row r="6">
          <cell r="C6" t="str">
            <v>普通作業員</v>
          </cell>
          <cell r="E6" t="str">
            <v>人</v>
          </cell>
          <cell r="F6">
            <v>0.5</v>
          </cell>
          <cell r="G6">
            <v>14000</v>
          </cell>
          <cell r="H6">
            <v>7000</v>
          </cell>
          <cell r="I6" t="str">
            <v>長崎</v>
          </cell>
        </row>
        <row r="7">
          <cell r="C7" t="str">
            <v>その他</v>
          </cell>
          <cell r="D7" t="str">
            <v>（労）×１４％</v>
          </cell>
          <cell r="E7" t="str">
            <v>式</v>
          </cell>
          <cell r="F7">
            <v>1</v>
          </cell>
          <cell r="H7">
            <v>2850.4</v>
          </cell>
          <cell r="I7">
            <v>20360</v>
          </cell>
          <cell r="K7" t="str">
            <v>×</v>
          </cell>
          <cell r="L7">
            <v>0.14</v>
          </cell>
        </row>
        <row r="9">
          <cell r="A9">
            <v>2</v>
          </cell>
          <cell r="B9" t="str">
            <v>太陽電池架</v>
          </cell>
          <cell r="C9" t="str">
            <v>取付</v>
          </cell>
          <cell r="D9" t="str">
            <v>12V44W</v>
          </cell>
          <cell r="E9" t="str">
            <v>台</v>
          </cell>
          <cell r="F9">
            <v>1</v>
          </cell>
          <cell r="H9">
            <v>104834.54000000001</v>
          </cell>
          <cell r="I9" t="str">
            <v>電通 P2-30</v>
          </cell>
          <cell r="T9">
            <v>10</v>
          </cell>
        </row>
        <row r="10">
          <cell r="C10" t="str">
            <v>太陽電池架台</v>
          </cell>
          <cell r="D10" t="str">
            <v>SUS304</v>
          </cell>
          <cell r="E10" t="str">
            <v>台</v>
          </cell>
          <cell r="F10">
            <v>1</v>
          </cell>
          <cell r="G10">
            <v>77000</v>
          </cell>
          <cell r="H10">
            <v>77000</v>
          </cell>
          <cell r="I10" t="str">
            <v>市価</v>
          </cell>
        </row>
        <row r="11">
          <cell r="C11" t="str">
            <v>ケミカルアンカー</v>
          </cell>
          <cell r="D11" t="str">
            <v>R16</v>
          </cell>
          <cell r="E11" t="str">
            <v>個</v>
          </cell>
          <cell r="F11">
            <v>4</v>
          </cell>
          <cell r="G11">
            <v>475</v>
          </cell>
          <cell r="H11">
            <v>1900</v>
          </cell>
          <cell r="I11" t="str">
            <v>物 P49</v>
          </cell>
        </row>
        <row r="12">
          <cell r="C12" t="str">
            <v>電工</v>
          </cell>
          <cell r="E12" t="str">
            <v>人</v>
          </cell>
          <cell r="F12">
            <v>0.648</v>
          </cell>
          <cell r="G12">
            <v>16700</v>
          </cell>
          <cell r="H12">
            <v>10821.6</v>
          </cell>
          <cell r="I12" t="str">
            <v>長崎</v>
          </cell>
          <cell r="J12">
            <v>0.012</v>
          </cell>
          <cell r="K12" t="str">
            <v>×</v>
          </cell>
          <cell r="L12">
            <v>44</v>
          </cell>
          <cell r="M12" t="str">
            <v>＋</v>
          </cell>
          <cell r="N12">
            <v>0.12</v>
          </cell>
        </row>
        <row r="13">
          <cell r="C13" t="str">
            <v>普通作業員</v>
          </cell>
          <cell r="E13" t="str">
            <v>人</v>
          </cell>
          <cell r="F13">
            <v>0.852</v>
          </cell>
          <cell r="G13">
            <v>14000</v>
          </cell>
          <cell r="H13">
            <v>11928</v>
          </cell>
          <cell r="I13" t="str">
            <v>長崎</v>
          </cell>
          <cell r="J13">
            <v>0.023</v>
          </cell>
          <cell r="K13" t="str">
            <v>×</v>
          </cell>
          <cell r="L13">
            <v>44</v>
          </cell>
          <cell r="M13" t="str">
            <v>－</v>
          </cell>
          <cell r="N13">
            <v>0.16</v>
          </cell>
        </row>
        <row r="14">
          <cell r="C14" t="str">
            <v>その他</v>
          </cell>
          <cell r="D14" t="str">
            <v>（労）×１４％</v>
          </cell>
          <cell r="E14" t="str">
            <v>式</v>
          </cell>
          <cell r="F14">
            <v>1</v>
          </cell>
          <cell r="H14">
            <v>3184.94</v>
          </cell>
          <cell r="I14">
            <v>22749.6</v>
          </cell>
          <cell r="K14" t="str">
            <v>×</v>
          </cell>
          <cell r="L14">
            <v>0.14</v>
          </cell>
        </row>
        <row r="16">
          <cell r="A16">
            <v>3</v>
          </cell>
          <cell r="B16" t="str">
            <v>太陽電池装置用配電盤</v>
          </cell>
          <cell r="C16" t="str">
            <v>取付</v>
          </cell>
          <cell r="E16" t="str">
            <v>台</v>
          </cell>
          <cell r="F16">
            <v>1</v>
          </cell>
          <cell r="H16">
            <v>39232</v>
          </cell>
          <cell r="I16" t="str">
            <v>電通 P2-30</v>
          </cell>
        </row>
        <row r="17">
          <cell r="C17" t="str">
            <v>ホークアンカーボルト</v>
          </cell>
          <cell r="D17" t="str">
            <v>SUS304 B1070</v>
          </cell>
          <cell r="E17" t="str">
            <v>個</v>
          </cell>
          <cell r="F17">
            <v>4</v>
          </cell>
          <cell r="G17">
            <v>289</v>
          </cell>
          <cell r="H17">
            <v>1156</v>
          </cell>
          <cell r="I17" t="str">
            <v>物 P45</v>
          </cell>
        </row>
        <row r="18">
          <cell r="C18" t="str">
            <v>電工</v>
          </cell>
          <cell r="E18" t="str">
            <v>人</v>
          </cell>
          <cell r="F18">
            <v>2</v>
          </cell>
          <cell r="G18">
            <v>16700</v>
          </cell>
          <cell r="H18">
            <v>33400</v>
          </cell>
          <cell r="I18" t="str">
            <v>長崎</v>
          </cell>
        </row>
        <row r="19">
          <cell r="C19" t="str">
            <v>その他</v>
          </cell>
          <cell r="D19" t="str">
            <v>（労）×１４％</v>
          </cell>
          <cell r="E19" t="str">
            <v>式</v>
          </cell>
          <cell r="F19">
            <v>1</v>
          </cell>
          <cell r="H19">
            <v>4676</v>
          </cell>
          <cell r="I19">
            <v>33400</v>
          </cell>
          <cell r="K19" t="str">
            <v>×</v>
          </cell>
          <cell r="L19">
            <v>0.14</v>
          </cell>
        </row>
        <row r="25">
          <cell r="A25">
            <v>4</v>
          </cell>
          <cell r="B25" t="str">
            <v>蓄電池</v>
          </cell>
          <cell r="C25" t="str">
            <v>取付</v>
          </cell>
          <cell r="D25" t="str">
            <v>CS-60-6E</v>
          </cell>
          <cell r="E25" t="str">
            <v>式</v>
          </cell>
          <cell r="F25">
            <v>1</v>
          </cell>
          <cell r="H25">
            <v>12459.6</v>
          </cell>
          <cell r="I25" t="str">
            <v>電通 P2-30</v>
          </cell>
        </row>
        <row r="26">
          <cell r="C26" t="str">
            <v>蓄電池転倒防止ベルト</v>
          </cell>
          <cell r="D26" t="str">
            <v>SUS304</v>
          </cell>
          <cell r="E26" t="str">
            <v>個</v>
          </cell>
          <cell r="F26">
            <v>1</v>
          </cell>
          <cell r="G26">
            <v>5000</v>
          </cell>
          <cell r="H26">
            <v>5000</v>
          </cell>
          <cell r="I26" t="str">
            <v>市価</v>
          </cell>
        </row>
        <row r="27">
          <cell r="C27" t="str">
            <v>ホークアンカーボルト</v>
          </cell>
          <cell r="D27" t="str">
            <v>SUS304 B870</v>
          </cell>
          <cell r="E27" t="str">
            <v>個</v>
          </cell>
          <cell r="F27">
            <v>2</v>
          </cell>
          <cell r="G27">
            <v>230</v>
          </cell>
          <cell r="H27">
            <v>460</v>
          </cell>
          <cell r="I27" t="str">
            <v>物 P45</v>
          </cell>
        </row>
        <row r="28">
          <cell r="C28" t="str">
            <v>電工</v>
          </cell>
          <cell r="E28" t="str">
            <v>人</v>
          </cell>
          <cell r="F28">
            <v>0.2</v>
          </cell>
          <cell r="G28">
            <v>16700</v>
          </cell>
          <cell r="H28">
            <v>3340</v>
          </cell>
          <cell r="I28" t="str">
            <v>長崎</v>
          </cell>
          <cell r="J28">
            <v>0.05</v>
          </cell>
          <cell r="K28" t="str">
            <v>×</v>
          </cell>
          <cell r="L28">
            <v>2</v>
          </cell>
          <cell r="M28" t="str">
            <v>×</v>
          </cell>
          <cell r="N28">
            <v>2</v>
          </cell>
          <cell r="O28" t="str">
            <v>個</v>
          </cell>
        </row>
        <row r="29">
          <cell r="C29" t="str">
            <v>普通作業員</v>
          </cell>
          <cell r="E29" t="str">
            <v>人</v>
          </cell>
          <cell r="F29">
            <v>0.2</v>
          </cell>
          <cell r="G29">
            <v>14000</v>
          </cell>
          <cell r="H29">
            <v>2800</v>
          </cell>
          <cell r="I29" t="str">
            <v>長崎</v>
          </cell>
          <cell r="J29">
            <v>0.05</v>
          </cell>
          <cell r="K29" t="str">
            <v>×</v>
          </cell>
          <cell r="L29">
            <v>2</v>
          </cell>
          <cell r="M29" t="str">
            <v>×</v>
          </cell>
          <cell r="N29">
            <v>2</v>
          </cell>
          <cell r="O29" t="str">
            <v>個</v>
          </cell>
        </row>
        <row r="30">
          <cell r="C30" t="str">
            <v>その他</v>
          </cell>
          <cell r="D30" t="str">
            <v>（労）×１４％</v>
          </cell>
          <cell r="E30" t="str">
            <v>式</v>
          </cell>
          <cell r="F30">
            <v>1</v>
          </cell>
          <cell r="H30">
            <v>859.6</v>
          </cell>
          <cell r="I30">
            <v>6140</v>
          </cell>
          <cell r="K30" t="str">
            <v>×</v>
          </cell>
          <cell r="L30">
            <v>0.14</v>
          </cell>
        </row>
        <row r="32">
          <cell r="A32">
            <v>5</v>
          </cell>
          <cell r="B32" t="str">
            <v>電線管</v>
          </cell>
          <cell r="C32" t="str">
            <v>取付</v>
          </cell>
          <cell r="D32" t="str">
            <v>HIVE28</v>
          </cell>
          <cell r="E32" t="str">
            <v>ｍ</v>
          </cell>
          <cell r="F32">
            <v>1</v>
          </cell>
          <cell r="H32">
            <v>1738.78</v>
          </cell>
          <cell r="I32" t="str">
            <v>建 P578</v>
          </cell>
        </row>
        <row r="33">
          <cell r="C33" t="str">
            <v>電線管</v>
          </cell>
          <cell r="D33" t="str">
            <v>HIVE28</v>
          </cell>
          <cell r="E33" t="str">
            <v>ｍ</v>
          </cell>
          <cell r="F33">
            <v>1.1</v>
          </cell>
          <cell r="G33">
            <v>177.5</v>
          </cell>
          <cell r="H33">
            <v>195.25</v>
          </cell>
          <cell r="I33" t="str">
            <v>積 P515</v>
          </cell>
          <cell r="L33">
            <v>710</v>
          </cell>
          <cell r="M33" t="str">
            <v>÷</v>
          </cell>
          <cell r="N33">
            <v>4</v>
          </cell>
        </row>
        <row r="34">
          <cell r="C34" t="str">
            <v>付属品</v>
          </cell>
          <cell r="D34" t="str">
            <v>（管）×３０％</v>
          </cell>
          <cell r="E34" t="str">
            <v>式</v>
          </cell>
          <cell r="F34">
            <v>1</v>
          </cell>
          <cell r="H34">
            <v>58.57</v>
          </cell>
          <cell r="I34">
            <v>195.25</v>
          </cell>
          <cell r="K34" t="str">
            <v>×</v>
          </cell>
          <cell r="L34">
            <v>0.3</v>
          </cell>
        </row>
        <row r="35">
          <cell r="C35" t="str">
            <v>雑材料</v>
          </cell>
          <cell r="D35" t="str">
            <v>（材）×５％</v>
          </cell>
          <cell r="E35" t="str">
            <v>式</v>
          </cell>
          <cell r="F35">
            <v>1</v>
          </cell>
          <cell r="H35">
            <v>12.69</v>
          </cell>
          <cell r="I35">
            <v>253.82</v>
          </cell>
          <cell r="K35" t="str">
            <v>×</v>
          </cell>
          <cell r="L35">
            <v>0.05</v>
          </cell>
        </row>
        <row r="36">
          <cell r="C36" t="str">
            <v>電工</v>
          </cell>
          <cell r="E36" t="str">
            <v>人</v>
          </cell>
          <cell r="F36">
            <v>0.076</v>
          </cell>
          <cell r="G36">
            <v>16700</v>
          </cell>
          <cell r="H36">
            <v>1269.2</v>
          </cell>
          <cell r="I36" t="str">
            <v>長崎</v>
          </cell>
          <cell r="J36">
            <v>0.064</v>
          </cell>
          <cell r="K36" t="str">
            <v>×</v>
          </cell>
          <cell r="L36">
            <v>1.2</v>
          </cell>
        </row>
        <row r="37">
          <cell r="C37" t="str">
            <v>その他</v>
          </cell>
          <cell r="D37" t="str">
            <v>（労）×１６％</v>
          </cell>
          <cell r="E37" t="str">
            <v>式</v>
          </cell>
          <cell r="F37">
            <v>1</v>
          </cell>
          <cell r="H37">
            <v>203.07</v>
          </cell>
          <cell r="I37">
            <v>1269.2</v>
          </cell>
          <cell r="K37" t="str">
            <v>×</v>
          </cell>
          <cell r="L37">
            <v>0.16</v>
          </cell>
        </row>
        <row r="39">
          <cell r="A39">
            <v>6</v>
          </cell>
          <cell r="B39" t="str">
            <v>電線管</v>
          </cell>
          <cell r="C39" t="str">
            <v>取付</v>
          </cell>
          <cell r="D39" t="str">
            <v>PF28（２重管）</v>
          </cell>
          <cell r="E39" t="str">
            <v>ｍ</v>
          </cell>
          <cell r="F39">
            <v>1</v>
          </cell>
          <cell r="H39">
            <v>1414.2400000000002</v>
          </cell>
          <cell r="I39" t="str">
            <v>建 P580</v>
          </cell>
        </row>
        <row r="40">
          <cell r="C40" t="str">
            <v>電線管</v>
          </cell>
          <cell r="D40" t="str">
            <v>PF28（２重管）</v>
          </cell>
          <cell r="E40" t="str">
            <v>ｍ</v>
          </cell>
          <cell r="F40">
            <v>1.1</v>
          </cell>
          <cell r="G40">
            <v>152</v>
          </cell>
          <cell r="H40">
            <v>167.2</v>
          </cell>
          <cell r="I40" t="str">
            <v>物 P496・積 P516</v>
          </cell>
        </row>
        <row r="41">
          <cell r="C41" t="str">
            <v>付属品</v>
          </cell>
          <cell r="D41" t="str">
            <v>（管）×２５％</v>
          </cell>
          <cell r="E41" t="str">
            <v>式</v>
          </cell>
          <cell r="F41">
            <v>1</v>
          </cell>
          <cell r="H41">
            <v>41.8</v>
          </cell>
          <cell r="I41">
            <v>167.2</v>
          </cell>
          <cell r="K41" t="str">
            <v>×</v>
          </cell>
          <cell r="L41">
            <v>0.25</v>
          </cell>
        </row>
        <row r="42">
          <cell r="C42" t="str">
            <v>雑材料</v>
          </cell>
          <cell r="D42" t="str">
            <v>（材）×２％</v>
          </cell>
          <cell r="E42" t="str">
            <v>式</v>
          </cell>
          <cell r="F42">
            <v>1</v>
          </cell>
          <cell r="H42">
            <v>4.18</v>
          </cell>
          <cell r="I42">
            <v>209</v>
          </cell>
          <cell r="K42" t="str">
            <v>×</v>
          </cell>
          <cell r="L42">
            <v>0.02</v>
          </cell>
        </row>
        <row r="43">
          <cell r="C43" t="str">
            <v>電工</v>
          </cell>
          <cell r="E43" t="str">
            <v>人</v>
          </cell>
          <cell r="F43">
            <v>0.062</v>
          </cell>
          <cell r="G43">
            <v>16700</v>
          </cell>
          <cell r="H43">
            <v>1035.4</v>
          </cell>
          <cell r="I43" t="str">
            <v>長崎</v>
          </cell>
          <cell r="J43">
            <v>0.052</v>
          </cell>
          <cell r="K43" t="str">
            <v>×</v>
          </cell>
          <cell r="L43">
            <v>1.2</v>
          </cell>
        </row>
        <row r="44">
          <cell r="C44" t="str">
            <v>その他</v>
          </cell>
          <cell r="D44" t="str">
            <v>（労）×１６％</v>
          </cell>
          <cell r="E44" t="str">
            <v>式</v>
          </cell>
          <cell r="F44">
            <v>1</v>
          </cell>
          <cell r="H44">
            <v>165.66</v>
          </cell>
          <cell r="I44">
            <v>1035.4</v>
          </cell>
          <cell r="K44" t="str">
            <v>×</v>
          </cell>
          <cell r="L44">
            <v>0.16</v>
          </cell>
        </row>
        <row r="48">
          <cell r="A48">
            <v>7</v>
          </cell>
          <cell r="B48" t="str">
            <v>電線管</v>
          </cell>
          <cell r="C48" t="str">
            <v>取付</v>
          </cell>
          <cell r="D48" t="str">
            <v>VE22</v>
          </cell>
          <cell r="E48" t="str">
            <v>ｍ</v>
          </cell>
          <cell r="F48">
            <v>1</v>
          </cell>
          <cell r="H48">
            <v>1337.3899999999999</v>
          </cell>
          <cell r="I48" t="str">
            <v>建 P578</v>
          </cell>
        </row>
        <row r="49">
          <cell r="C49" t="str">
            <v>電線管</v>
          </cell>
          <cell r="D49" t="str">
            <v>VE22</v>
          </cell>
          <cell r="E49" t="str">
            <v>ｍ</v>
          </cell>
          <cell r="F49">
            <v>1.1</v>
          </cell>
          <cell r="G49">
            <v>65</v>
          </cell>
          <cell r="H49">
            <v>71.5</v>
          </cell>
          <cell r="I49" t="str">
            <v>積 P515</v>
          </cell>
          <cell r="L49">
            <v>260</v>
          </cell>
          <cell r="M49" t="str">
            <v>÷</v>
          </cell>
          <cell r="N49">
            <v>4</v>
          </cell>
        </row>
        <row r="50">
          <cell r="C50" t="str">
            <v>付属品</v>
          </cell>
          <cell r="D50" t="str">
            <v>（管）×３０％</v>
          </cell>
          <cell r="E50" t="str">
            <v>式</v>
          </cell>
          <cell r="F50">
            <v>1</v>
          </cell>
          <cell r="H50">
            <v>21.45</v>
          </cell>
          <cell r="I50">
            <v>71.5</v>
          </cell>
          <cell r="K50" t="str">
            <v>×</v>
          </cell>
          <cell r="L50">
            <v>0.3</v>
          </cell>
        </row>
        <row r="51">
          <cell r="C51" t="str">
            <v>雑材料</v>
          </cell>
          <cell r="D51" t="str">
            <v>（材）×５％</v>
          </cell>
          <cell r="E51" t="str">
            <v>式</v>
          </cell>
          <cell r="F51">
            <v>1</v>
          </cell>
          <cell r="H51">
            <v>4.64</v>
          </cell>
          <cell r="I51">
            <v>92.95</v>
          </cell>
          <cell r="K51" t="str">
            <v>×</v>
          </cell>
          <cell r="L51">
            <v>0.05</v>
          </cell>
        </row>
        <row r="52">
          <cell r="C52" t="str">
            <v>電工</v>
          </cell>
          <cell r="E52" t="str">
            <v>人</v>
          </cell>
          <cell r="F52">
            <v>0.064</v>
          </cell>
          <cell r="G52">
            <v>16700</v>
          </cell>
          <cell r="H52">
            <v>1068.8</v>
          </cell>
          <cell r="I52" t="str">
            <v>長崎</v>
          </cell>
          <cell r="J52">
            <v>0.054</v>
          </cell>
          <cell r="K52" t="str">
            <v>×</v>
          </cell>
          <cell r="L52">
            <v>1.2</v>
          </cell>
        </row>
        <row r="53">
          <cell r="C53" t="str">
            <v>その他</v>
          </cell>
          <cell r="D53" t="str">
            <v>（労）×１６％</v>
          </cell>
          <cell r="E53" t="str">
            <v>式</v>
          </cell>
          <cell r="F53">
            <v>1</v>
          </cell>
          <cell r="H53">
            <v>171</v>
          </cell>
          <cell r="I53">
            <v>1068.8</v>
          </cell>
          <cell r="K53" t="str">
            <v>×</v>
          </cell>
          <cell r="L53">
            <v>0.16</v>
          </cell>
        </row>
        <row r="55">
          <cell r="A55">
            <v>8</v>
          </cell>
          <cell r="B55" t="str">
            <v>電線</v>
          </cell>
          <cell r="C55" t="str">
            <v>取付</v>
          </cell>
          <cell r="D55" t="str">
            <v>VVR5.5sq×2C</v>
          </cell>
          <cell r="E55" t="str">
            <v>ｍ</v>
          </cell>
          <cell r="F55">
            <v>1</v>
          </cell>
          <cell r="H55">
            <v>524.62</v>
          </cell>
          <cell r="I55" t="str">
            <v>建 P206</v>
          </cell>
          <cell r="T55">
            <v>1</v>
          </cell>
        </row>
        <row r="56">
          <cell r="C56" t="str">
            <v>電線</v>
          </cell>
          <cell r="D56" t="str">
            <v>VVR5.5sq×2C</v>
          </cell>
          <cell r="E56" t="str">
            <v>ｍ</v>
          </cell>
          <cell r="F56">
            <v>1.1</v>
          </cell>
          <cell r="G56">
            <v>102</v>
          </cell>
          <cell r="H56">
            <v>112.2</v>
          </cell>
          <cell r="I56" t="str">
            <v>積 P481</v>
          </cell>
        </row>
        <row r="57">
          <cell r="C57" t="str">
            <v>雑材料</v>
          </cell>
          <cell r="D57" t="str">
            <v>（材）×５％</v>
          </cell>
          <cell r="E57" t="str">
            <v>式</v>
          </cell>
          <cell r="F57">
            <v>1</v>
          </cell>
          <cell r="H57">
            <v>5.61</v>
          </cell>
          <cell r="I57">
            <v>112.2</v>
          </cell>
          <cell r="K57" t="str">
            <v>×</v>
          </cell>
          <cell r="L57">
            <v>0.05</v>
          </cell>
        </row>
        <row r="58">
          <cell r="C58" t="str">
            <v>電工</v>
          </cell>
          <cell r="E58" t="str">
            <v>人</v>
          </cell>
          <cell r="F58">
            <v>0.021</v>
          </cell>
          <cell r="G58">
            <v>16700</v>
          </cell>
          <cell r="H58">
            <v>350.7</v>
          </cell>
          <cell r="I58" t="str">
            <v>長崎</v>
          </cell>
        </row>
        <row r="59">
          <cell r="C59" t="str">
            <v>その他</v>
          </cell>
          <cell r="D59" t="str">
            <v>（労）×１６％</v>
          </cell>
          <cell r="E59" t="str">
            <v>式</v>
          </cell>
          <cell r="F59">
            <v>1</v>
          </cell>
          <cell r="H59">
            <v>56.11</v>
          </cell>
          <cell r="I59">
            <v>350.7</v>
          </cell>
          <cell r="K59" t="str">
            <v>×</v>
          </cell>
          <cell r="L59">
            <v>0.16</v>
          </cell>
        </row>
        <row r="61">
          <cell r="A61">
            <v>9</v>
          </cell>
          <cell r="B61" t="str">
            <v>配管</v>
          </cell>
          <cell r="C61" t="str">
            <v>取付</v>
          </cell>
          <cell r="D61" t="str">
            <v>引込み</v>
          </cell>
          <cell r="E61" t="str">
            <v>式</v>
          </cell>
          <cell r="F61">
            <v>1</v>
          </cell>
          <cell r="H61">
            <v>61767.32</v>
          </cell>
        </row>
        <row r="62">
          <cell r="C62" t="str">
            <v>電線管</v>
          </cell>
          <cell r="D62" t="str">
            <v>HIVE28</v>
          </cell>
          <cell r="E62" t="str">
            <v>ｍ</v>
          </cell>
          <cell r="F62">
            <v>7.5</v>
          </cell>
          <cell r="G62">
            <v>1738.78</v>
          </cell>
          <cell r="H62">
            <v>13040.85</v>
          </cell>
          <cell r="I62" t="str">
            <v>一位代価5</v>
          </cell>
        </row>
        <row r="63">
          <cell r="C63" t="str">
            <v>電線管</v>
          </cell>
          <cell r="D63" t="str">
            <v>PF28（２重管）</v>
          </cell>
          <cell r="E63" t="str">
            <v>ｍ</v>
          </cell>
          <cell r="F63">
            <v>1.2</v>
          </cell>
          <cell r="G63">
            <v>1414.2400000000002</v>
          </cell>
          <cell r="H63">
            <v>1697.08</v>
          </cell>
          <cell r="I63" t="str">
            <v>一位代価6</v>
          </cell>
        </row>
        <row r="64">
          <cell r="C64" t="str">
            <v>電線管</v>
          </cell>
          <cell r="D64" t="str">
            <v>VE22</v>
          </cell>
          <cell r="E64" t="str">
            <v>ｍ</v>
          </cell>
          <cell r="F64">
            <v>1</v>
          </cell>
          <cell r="G64">
            <v>1337.3899999999999</v>
          </cell>
          <cell r="H64">
            <v>1337.39</v>
          </cell>
          <cell r="I64" t="str">
            <v>一位代価7</v>
          </cell>
        </row>
        <row r="65">
          <cell r="C65" t="str">
            <v>エントランスキャップ</v>
          </cell>
          <cell r="D65" t="str">
            <v>HIVE28用</v>
          </cell>
          <cell r="E65" t="str">
            <v>個</v>
          </cell>
          <cell r="F65">
            <v>1</v>
          </cell>
          <cell r="G65">
            <v>372</v>
          </cell>
          <cell r="H65">
            <v>372</v>
          </cell>
          <cell r="I65" t="str">
            <v>積 P519</v>
          </cell>
        </row>
        <row r="66">
          <cell r="C66" t="str">
            <v>ステンレスサドル</v>
          </cell>
          <cell r="D66" t="str">
            <v>SUS304</v>
          </cell>
          <cell r="E66" t="str">
            <v>個</v>
          </cell>
          <cell r="F66">
            <v>22</v>
          </cell>
          <cell r="G66">
            <v>1600</v>
          </cell>
          <cell r="H66">
            <v>35200</v>
          </cell>
          <cell r="I66" t="str">
            <v>市価</v>
          </cell>
        </row>
        <row r="67">
          <cell r="C67" t="str">
            <v>ホークアンカーボルト</v>
          </cell>
          <cell r="D67" t="str">
            <v>SUS304 B870</v>
          </cell>
          <cell r="E67" t="str">
            <v>個</v>
          </cell>
          <cell r="F67">
            <v>44</v>
          </cell>
          <cell r="G67">
            <v>230</v>
          </cell>
          <cell r="H67">
            <v>10120</v>
          </cell>
          <cell r="I67" t="str">
            <v>物 P45</v>
          </cell>
        </row>
        <row r="71">
          <cell r="A71">
            <v>10</v>
          </cell>
          <cell r="B71" t="str">
            <v>機械はつり</v>
          </cell>
          <cell r="D71" t="str">
            <v>50φ×200mm</v>
          </cell>
          <cell r="E71" t="str">
            <v>箇所</v>
          </cell>
          <cell r="F71">
            <v>1</v>
          </cell>
          <cell r="H71">
            <v>6755.84</v>
          </cell>
          <cell r="I71" t="str">
            <v>建 P428</v>
          </cell>
        </row>
        <row r="72">
          <cell r="C72" t="str">
            <v>特殊作業員</v>
          </cell>
          <cell r="E72" t="str">
            <v>人</v>
          </cell>
          <cell r="F72">
            <v>0.32</v>
          </cell>
          <cell r="G72">
            <v>18200</v>
          </cell>
          <cell r="H72">
            <v>5824</v>
          </cell>
          <cell r="I72" t="str">
            <v>長崎</v>
          </cell>
        </row>
        <row r="73">
          <cell r="C73" t="str">
            <v>その他</v>
          </cell>
          <cell r="D73" t="str">
            <v>（労）×１６％</v>
          </cell>
          <cell r="E73" t="str">
            <v>式</v>
          </cell>
          <cell r="F73">
            <v>1</v>
          </cell>
          <cell r="H73">
            <v>931.84</v>
          </cell>
          <cell r="I73">
            <v>5824</v>
          </cell>
          <cell r="K73" t="str">
            <v>×</v>
          </cell>
          <cell r="L73">
            <v>0.16</v>
          </cell>
        </row>
        <row r="75">
          <cell r="A75">
            <v>11</v>
          </cell>
          <cell r="B75" t="str">
            <v>手摺切断</v>
          </cell>
          <cell r="D75" t="str">
            <v>踊り場手摺</v>
          </cell>
          <cell r="E75" t="str">
            <v>式</v>
          </cell>
          <cell r="F75">
            <v>1</v>
          </cell>
          <cell r="H75">
            <v>4063.44</v>
          </cell>
        </row>
        <row r="76">
          <cell r="C76" t="str">
            <v>予備管用フタ</v>
          </cell>
          <cell r="D76" t="str">
            <v>MFB-22C</v>
          </cell>
          <cell r="E76" t="str">
            <v>個</v>
          </cell>
          <cell r="F76">
            <v>4</v>
          </cell>
          <cell r="G76">
            <v>234</v>
          </cell>
          <cell r="H76">
            <v>936</v>
          </cell>
          <cell r="I76" t="str">
            <v>市価</v>
          </cell>
          <cell r="J76">
            <v>260</v>
          </cell>
          <cell r="L76" t="str">
            <v>×</v>
          </cell>
          <cell r="M76">
            <v>0.9</v>
          </cell>
        </row>
        <row r="77">
          <cell r="C77" t="str">
            <v>予備管用フタ</v>
          </cell>
          <cell r="D77" t="str">
            <v>MFB-36C</v>
          </cell>
          <cell r="E77" t="str">
            <v>個</v>
          </cell>
          <cell r="F77">
            <v>2</v>
          </cell>
          <cell r="G77">
            <v>297</v>
          </cell>
          <cell r="H77">
            <v>594</v>
          </cell>
          <cell r="I77" t="str">
            <v>市価</v>
          </cell>
          <cell r="J77">
            <v>330</v>
          </cell>
          <cell r="L77" t="str">
            <v>×</v>
          </cell>
          <cell r="M77">
            <v>0.9</v>
          </cell>
        </row>
        <row r="78">
          <cell r="C78" t="str">
            <v>特殊作業員</v>
          </cell>
          <cell r="E78" t="str">
            <v>人</v>
          </cell>
          <cell r="F78">
            <v>0.12</v>
          </cell>
          <cell r="G78">
            <v>18200</v>
          </cell>
          <cell r="H78">
            <v>2184</v>
          </cell>
          <cell r="I78" t="str">
            <v>長崎</v>
          </cell>
          <cell r="J78">
            <v>0.02</v>
          </cell>
          <cell r="K78" t="str">
            <v>×</v>
          </cell>
          <cell r="L78">
            <v>6</v>
          </cell>
          <cell r="M78" t="str">
            <v>箇所</v>
          </cell>
        </row>
        <row r="79">
          <cell r="C79" t="str">
            <v>その他</v>
          </cell>
          <cell r="D79" t="str">
            <v>（労）×１６％</v>
          </cell>
          <cell r="E79" t="str">
            <v>式</v>
          </cell>
          <cell r="F79">
            <v>1</v>
          </cell>
          <cell r="H79">
            <v>349.44</v>
          </cell>
          <cell r="I79">
            <v>2184</v>
          </cell>
          <cell r="K79" t="str">
            <v>×</v>
          </cell>
          <cell r="L79">
            <v>0.16</v>
          </cell>
        </row>
        <row r="81">
          <cell r="A81">
            <v>12</v>
          </cell>
          <cell r="B81" t="str">
            <v>灯ろう</v>
          </cell>
          <cell r="C81" t="str">
            <v>整備</v>
          </cell>
          <cell r="D81" t="str">
            <v>300ｍｍ</v>
          </cell>
          <cell r="E81" t="str">
            <v>個</v>
          </cell>
          <cell r="F81">
            <v>1</v>
          </cell>
          <cell r="G81">
            <v>207000</v>
          </cell>
          <cell r="H81">
            <v>207000</v>
          </cell>
          <cell r="I81" t="str">
            <v>市価</v>
          </cell>
        </row>
        <row r="83">
          <cell r="A83">
            <v>13</v>
          </cell>
          <cell r="B83" t="str">
            <v>灯ろう・レンズ</v>
          </cell>
          <cell r="C83" t="str">
            <v>取付</v>
          </cell>
          <cell r="D83" t="str">
            <v>300ｍｍ</v>
          </cell>
          <cell r="E83" t="str">
            <v>式</v>
          </cell>
          <cell r="F83">
            <v>1</v>
          </cell>
          <cell r="H83">
            <v>58938</v>
          </cell>
          <cell r="I83" t="str">
            <v>電通 P2-29</v>
          </cell>
          <cell r="T83">
            <v>6</v>
          </cell>
        </row>
        <row r="84">
          <cell r="C84" t="str">
            <v>電工</v>
          </cell>
          <cell r="E84" t="str">
            <v>人</v>
          </cell>
          <cell r="F84">
            <v>1</v>
          </cell>
          <cell r="G84">
            <v>16700</v>
          </cell>
          <cell r="H84">
            <v>16700</v>
          </cell>
          <cell r="I84" t="str">
            <v>長崎</v>
          </cell>
        </row>
        <row r="85">
          <cell r="C85" t="str">
            <v>普通作業員</v>
          </cell>
          <cell r="E85" t="str">
            <v>人</v>
          </cell>
          <cell r="F85">
            <v>2.5</v>
          </cell>
          <cell r="G85">
            <v>14000</v>
          </cell>
          <cell r="H85">
            <v>35000</v>
          </cell>
          <cell r="I85" t="str">
            <v>長崎</v>
          </cell>
        </row>
        <row r="86">
          <cell r="C86" t="str">
            <v>その他</v>
          </cell>
          <cell r="D86" t="str">
            <v>（労）×１４％</v>
          </cell>
          <cell r="E86" t="str">
            <v>式</v>
          </cell>
          <cell r="F86">
            <v>1</v>
          </cell>
          <cell r="H86">
            <v>7238</v>
          </cell>
          <cell r="I86">
            <v>51700</v>
          </cell>
          <cell r="K86" t="str">
            <v>×</v>
          </cell>
          <cell r="L86">
            <v>0.14</v>
          </cell>
        </row>
        <row r="88">
          <cell r="A88">
            <v>14</v>
          </cell>
          <cell r="B88" t="str">
            <v>灯ろう台</v>
          </cell>
          <cell r="C88" t="str">
            <v>取付</v>
          </cell>
          <cell r="D88" t="str">
            <v>300ｍｍ</v>
          </cell>
          <cell r="E88" t="str">
            <v>個</v>
          </cell>
          <cell r="F88">
            <v>1</v>
          </cell>
          <cell r="H88">
            <v>198359</v>
          </cell>
          <cell r="I88" t="str">
            <v>電通 P2-29</v>
          </cell>
        </row>
        <row r="89">
          <cell r="C89" t="str">
            <v>灯ろう台</v>
          </cell>
          <cell r="D89" t="str">
            <v>300ｍｍ</v>
          </cell>
          <cell r="E89" t="str">
            <v>個</v>
          </cell>
          <cell r="F89">
            <v>1</v>
          </cell>
          <cell r="G89">
            <v>163000</v>
          </cell>
          <cell r="H89">
            <v>163000</v>
          </cell>
          <cell r="I89" t="str">
            <v>市価</v>
          </cell>
        </row>
        <row r="90">
          <cell r="C90" t="str">
            <v>ケミカルアンカー</v>
          </cell>
          <cell r="D90" t="str">
            <v>R16</v>
          </cell>
          <cell r="E90" t="str">
            <v>個</v>
          </cell>
          <cell r="F90">
            <v>4</v>
          </cell>
          <cell r="G90">
            <v>475</v>
          </cell>
          <cell r="H90">
            <v>1900</v>
          </cell>
          <cell r="I90" t="str">
            <v>物 P49</v>
          </cell>
        </row>
        <row r="91">
          <cell r="C91" t="str">
            <v>電工</v>
          </cell>
          <cell r="E91" t="str">
            <v>人</v>
          </cell>
          <cell r="F91">
            <v>0.5</v>
          </cell>
          <cell r="G91">
            <v>16700</v>
          </cell>
          <cell r="H91">
            <v>8350</v>
          </cell>
          <cell r="I91" t="str">
            <v>長崎</v>
          </cell>
          <cell r="T91">
            <v>6</v>
          </cell>
        </row>
        <row r="92">
          <cell r="C92" t="str">
            <v>普通作業員</v>
          </cell>
          <cell r="E92" t="str">
            <v>人</v>
          </cell>
          <cell r="F92">
            <v>1.5</v>
          </cell>
          <cell r="G92">
            <v>14000</v>
          </cell>
          <cell r="H92">
            <v>21000</v>
          </cell>
          <cell r="I92" t="str">
            <v>長崎</v>
          </cell>
        </row>
        <row r="93">
          <cell r="C93" t="str">
            <v>その他</v>
          </cell>
          <cell r="D93" t="str">
            <v>（労）×１４％</v>
          </cell>
          <cell r="E93" t="str">
            <v>式</v>
          </cell>
          <cell r="F93">
            <v>1</v>
          </cell>
          <cell r="H93">
            <v>4109</v>
          </cell>
          <cell r="I93">
            <v>29350</v>
          </cell>
          <cell r="K93" t="str">
            <v>×</v>
          </cell>
          <cell r="L93">
            <v>0.14</v>
          </cell>
        </row>
        <row r="94">
          <cell r="A94">
            <v>15</v>
          </cell>
          <cell r="B94" t="str">
            <v>碍子</v>
          </cell>
          <cell r="C94" t="str">
            <v>取付</v>
          </cell>
          <cell r="D94" t="str">
            <v>低圧引留</v>
          </cell>
          <cell r="E94" t="str">
            <v>個</v>
          </cell>
          <cell r="F94">
            <v>1</v>
          </cell>
          <cell r="H94">
            <v>2076.14</v>
          </cell>
          <cell r="I94" t="str">
            <v>電通 P2-17</v>
          </cell>
        </row>
        <row r="95">
          <cell r="C95" t="str">
            <v>碍子</v>
          </cell>
          <cell r="D95" t="str">
            <v>低圧引留</v>
          </cell>
          <cell r="E95" t="str">
            <v>個</v>
          </cell>
          <cell r="F95">
            <v>1</v>
          </cell>
          <cell r="G95">
            <v>185</v>
          </cell>
          <cell r="H95">
            <v>185</v>
          </cell>
          <cell r="I95" t="str">
            <v>積 P572</v>
          </cell>
        </row>
        <row r="96">
          <cell r="C96" t="str">
            <v>ストラップ</v>
          </cell>
          <cell r="D96" t="str">
            <v>3t×38×280</v>
          </cell>
          <cell r="E96" t="str">
            <v>個</v>
          </cell>
          <cell r="F96">
            <v>2</v>
          </cell>
          <cell r="G96">
            <v>79</v>
          </cell>
          <cell r="H96">
            <v>158</v>
          </cell>
          <cell r="I96" t="str">
            <v>積 P564</v>
          </cell>
        </row>
        <row r="97">
          <cell r="C97" t="str">
            <v>ボルトナット</v>
          </cell>
          <cell r="D97" t="str">
            <v>M16×120</v>
          </cell>
          <cell r="E97" t="str">
            <v>本</v>
          </cell>
          <cell r="F97">
            <v>2</v>
          </cell>
          <cell r="G97">
            <v>166</v>
          </cell>
          <cell r="H97">
            <v>332</v>
          </cell>
          <cell r="I97" t="str">
            <v>物 P553</v>
          </cell>
        </row>
        <row r="98">
          <cell r="C98" t="str">
            <v>コ型金物</v>
          </cell>
          <cell r="D98" t="str">
            <v>碍子金具</v>
          </cell>
          <cell r="E98" t="str">
            <v>個</v>
          </cell>
          <cell r="F98">
            <v>1</v>
          </cell>
          <cell r="G98">
            <v>670</v>
          </cell>
          <cell r="H98">
            <v>670</v>
          </cell>
          <cell r="I98" t="str">
            <v>積 P566</v>
          </cell>
        </row>
        <row r="99">
          <cell r="C99" t="str">
            <v>バインド線</v>
          </cell>
          <cell r="D99" t="str">
            <v>IV1.6φ</v>
          </cell>
          <cell r="E99" t="str">
            <v>ｍ</v>
          </cell>
          <cell r="F99">
            <v>1.8</v>
          </cell>
          <cell r="G99">
            <v>10.5</v>
          </cell>
          <cell r="H99">
            <v>18.9</v>
          </cell>
          <cell r="I99" t="str">
            <v>物 P466・積 P479</v>
          </cell>
        </row>
        <row r="100">
          <cell r="C100" t="str">
            <v>電工</v>
          </cell>
          <cell r="E100" t="str">
            <v>人</v>
          </cell>
          <cell r="F100">
            <v>0.02</v>
          </cell>
          <cell r="G100">
            <v>16700</v>
          </cell>
          <cell r="H100">
            <v>334</v>
          </cell>
          <cell r="I100" t="str">
            <v>長崎</v>
          </cell>
        </row>
        <row r="101">
          <cell r="C101" t="str">
            <v>普通作業員</v>
          </cell>
          <cell r="E101" t="str">
            <v>人</v>
          </cell>
          <cell r="F101">
            <v>0.02</v>
          </cell>
          <cell r="G101">
            <v>14000</v>
          </cell>
          <cell r="H101">
            <v>280</v>
          </cell>
          <cell r="I101" t="str">
            <v>長崎</v>
          </cell>
        </row>
        <row r="102">
          <cell r="C102" t="str">
            <v>その他</v>
          </cell>
          <cell r="D102" t="str">
            <v>（労）×１６％</v>
          </cell>
          <cell r="E102" t="str">
            <v>式</v>
          </cell>
          <cell r="F102">
            <v>1</v>
          </cell>
          <cell r="H102">
            <v>98.24</v>
          </cell>
          <cell r="I102">
            <v>614</v>
          </cell>
          <cell r="K102" t="str">
            <v>×</v>
          </cell>
          <cell r="L102">
            <v>0.16</v>
          </cell>
        </row>
        <row r="104">
          <cell r="A104">
            <v>16</v>
          </cell>
          <cell r="B104" t="str">
            <v>碍子</v>
          </cell>
          <cell r="C104" t="str">
            <v>取付</v>
          </cell>
          <cell r="D104" t="str">
            <v>低圧引留</v>
          </cell>
          <cell r="E104" t="str">
            <v>個</v>
          </cell>
          <cell r="F104">
            <v>1</v>
          </cell>
          <cell r="H104">
            <v>2219.54</v>
          </cell>
          <cell r="I104" t="str">
            <v>電通 P2-17</v>
          </cell>
        </row>
        <row r="105">
          <cell r="C105" t="str">
            <v>碍子</v>
          </cell>
          <cell r="D105" t="str">
            <v>低圧引留</v>
          </cell>
          <cell r="E105" t="str">
            <v>個</v>
          </cell>
          <cell r="F105">
            <v>1</v>
          </cell>
          <cell r="G105">
            <v>185</v>
          </cell>
          <cell r="H105">
            <v>185</v>
          </cell>
          <cell r="I105" t="str">
            <v>積 P572</v>
          </cell>
        </row>
        <row r="106">
          <cell r="C106" t="str">
            <v>ストラップ</v>
          </cell>
          <cell r="D106" t="str">
            <v>3t×38×280</v>
          </cell>
          <cell r="E106" t="str">
            <v>個</v>
          </cell>
          <cell r="F106">
            <v>2</v>
          </cell>
          <cell r="G106">
            <v>79</v>
          </cell>
          <cell r="H106">
            <v>158</v>
          </cell>
          <cell r="I106" t="str">
            <v>積 P564</v>
          </cell>
        </row>
        <row r="107">
          <cell r="C107" t="str">
            <v>ボルトナット</v>
          </cell>
          <cell r="D107" t="str">
            <v>M16×120</v>
          </cell>
          <cell r="E107" t="str">
            <v>本</v>
          </cell>
          <cell r="F107">
            <v>2</v>
          </cell>
          <cell r="G107">
            <v>166</v>
          </cell>
          <cell r="H107">
            <v>332</v>
          </cell>
          <cell r="I107" t="str">
            <v>物 P553</v>
          </cell>
        </row>
        <row r="108">
          <cell r="C108" t="str">
            <v>ステンレスボルト</v>
          </cell>
          <cell r="D108" t="str">
            <v>M16×50</v>
          </cell>
          <cell r="E108" t="str">
            <v>本</v>
          </cell>
          <cell r="F108">
            <v>1</v>
          </cell>
          <cell r="G108">
            <v>77.4</v>
          </cell>
          <cell r="H108">
            <v>77.4</v>
          </cell>
          <cell r="I108" t="str">
            <v>物 P53</v>
          </cell>
        </row>
        <row r="109">
          <cell r="C109" t="str">
            <v>ステンレスナット</v>
          </cell>
          <cell r="D109" t="str">
            <v>M16</v>
          </cell>
          <cell r="E109" t="str">
            <v>個</v>
          </cell>
          <cell r="F109">
            <v>2</v>
          </cell>
          <cell r="G109">
            <v>28.1</v>
          </cell>
          <cell r="H109">
            <v>56.2</v>
          </cell>
          <cell r="I109" t="str">
            <v>積 P53</v>
          </cell>
        </row>
        <row r="110">
          <cell r="C110" t="str">
            <v>ステンレス座金</v>
          </cell>
          <cell r="D110" t="str">
            <v>M16</v>
          </cell>
          <cell r="E110" t="str">
            <v>枚</v>
          </cell>
          <cell r="F110">
            <v>1</v>
          </cell>
          <cell r="G110">
            <v>9.8</v>
          </cell>
          <cell r="H110">
            <v>9.8</v>
          </cell>
          <cell r="I110" t="str">
            <v>積 P53</v>
          </cell>
        </row>
        <row r="111">
          <cell r="C111" t="str">
            <v>コ型金物</v>
          </cell>
          <cell r="D111" t="str">
            <v>碍子金具</v>
          </cell>
          <cell r="E111" t="str">
            <v>個</v>
          </cell>
          <cell r="F111">
            <v>1</v>
          </cell>
          <cell r="G111">
            <v>670</v>
          </cell>
          <cell r="H111">
            <v>670</v>
          </cell>
          <cell r="I111" t="str">
            <v>積 P566</v>
          </cell>
        </row>
        <row r="112">
          <cell r="C112" t="str">
            <v>バインド線</v>
          </cell>
          <cell r="D112" t="str">
            <v>IV1.6φ</v>
          </cell>
          <cell r="E112" t="str">
            <v>ｍ</v>
          </cell>
          <cell r="F112">
            <v>1.8</v>
          </cell>
          <cell r="G112">
            <v>10.5</v>
          </cell>
          <cell r="H112">
            <v>18.9</v>
          </cell>
          <cell r="I112" t="str">
            <v>物 P466・積 P479</v>
          </cell>
        </row>
        <row r="113">
          <cell r="C113" t="str">
            <v>電工</v>
          </cell>
          <cell r="E113" t="str">
            <v>人</v>
          </cell>
          <cell r="F113">
            <v>0.02</v>
          </cell>
          <cell r="G113">
            <v>16700</v>
          </cell>
          <cell r="H113">
            <v>334</v>
          </cell>
          <cell r="I113" t="str">
            <v>長崎</v>
          </cell>
        </row>
        <row r="114">
          <cell r="C114" t="str">
            <v>普通作業員</v>
          </cell>
          <cell r="E114" t="str">
            <v>人</v>
          </cell>
          <cell r="F114">
            <v>0.02</v>
          </cell>
          <cell r="G114">
            <v>14000</v>
          </cell>
          <cell r="H114">
            <v>280</v>
          </cell>
          <cell r="I114" t="str">
            <v>長崎</v>
          </cell>
        </row>
        <row r="115">
          <cell r="C115" t="str">
            <v>その他</v>
          </cell>
          <cell r="D115" t="str">
            <v>（労）×１６％</v>
          </cell>
          <cell r="E115" t="str">
            <v>式</v>
          </cell>
          <cell r="F115">
            <v>1</v>
          </cell>
          <cell r="H115">
            <v>98.24</v>
          </cell>
          <cell r="I115">
            <v>614</v>
          </cell>
          <cell r="K115" t="str">
            <v>×</v>
          </cell>
          <cell r="L115">
            <v>0.16</v>
          </cell>
        </row>
        <row r="117">
          <cell r="A117">
            <v>17</v>
          </cell>
          <cell r="B117" t="str">
            <v>電線管</v>
          </cell>
          <cell r="C117" t="str">
            <v>補修</v>
          </cell>
          <cell r="E117" t="str">
            <v>式</v>
          </cell>
          <cell r="F117">
            <v>1</v>
          </cell>
          <cell r="H117">
            <v>794.24</v>
          </cell>
        </row>
        <row r="118">
          <cell r="C118" t="str">
            <v>エントランスキャップ</v>
          </cell>
          <cell r="D118" t="str">
            <v>HIVE28用</v>
          </cell>
          <cell r="E118" t="str">
            <v>個</v>
          </cell>
          <cell r="F118">
            <v>1</v>
          </cell>
          <cell r="G118">
            <v>372</v>
          </cell>
          <cell r="H118">
            <v>372</v>
          </cell>
          <cell r="I118" t="str">
            <v>積 P519</v>
          </cell>
        </row>
        <row r="119">
          <cell r="C119" t="str">
            <v>特殊作業員</v>
          </cell>
          <cell r="E119" t="str">
            <v>人</v>
          </cell>
          <cell r="F119">
            <v>0.02</v>
          </cell>
          <cell r="G119">
            <v>18200</v>
          </cell>
          <cell r="H119">
            <v>364</v>
          </cell>
          <cell r="I119" t="str">
            <v>長崎</v>
          </cell>
          <cell r="X119">
            <v>255</v>
          </cell>
        </row>
        <row r="120">
          <cell r="C120" t="str">
            <v>その他</v>
          </cell>
          <cell r="D120" t="str">
            <v>（労）×１６％</v>
          </cell>
          <cell r="E120" t="str">
            <v>式</v>
          </cell>
          <cell r="F120">
            <v>1</v>
          </cell>
          <cell r="H120">
            <v>58.24</v>
          </cell>
          <cell r="I120">
            <v>364</v>
          </cell>
          <cell r="K120" t="str">
            <v>×</v>
          </cell>
          <cell r="L120">
            <v>0.16</v>
          </cell>
        </row>
        <row r="122">
          <cell r="A122">
            <v>18</v>
          </cell>
          <cell r="B122" t="str">
            <v>架線</v>
          </cell>
          <cell r="C122" t="str">
            <v>弛度調整</v>
          </cell>
          <cell r="D122" t="str">
            <v>OW5.0φ</v>
          </cell>
          <cell r="E122" t="str">
            <v>ｋｍ</v>
          </cell>
          <cell r="F122">
            <v>1</v>
          </cell>
          <cell r="H122">
            <v>141858.72</v>
          </cell>
          <cell r="I122" t="str">
            <v>電通 P2-17</v>
          </cell>
          <cell r="T122">
            <v>10</v>
          </cell>
        </row>
        <row r="123">
          <cell r="C123" t="str">
            <v>電工</v>
          </cell>
          <cell r="E123" t="str">
            <v>人</v>
          </cell>
          <cell r="F123">
            <v>5.16</v>
          </cell>
          <cell r="G123">
            <v>16700</v>
          </cell>
          <cell r="H123">
            <v>86172</v>
          </cell>
          <cell r="I123" t="str">
            <v>長崎</v>
          </cell>
          <cell r="J123">
            <v>8.6</v>
          </cell>
          <cell r="K123" t="str">
            <v>×</v>
          </cell>
          <cell r="L123">
            <v>0.6</v>
          </cell>
        </row>
        <row r="124">
          <cell r="C124" t="str">
            <v>普通作業員</v>
          </cell>
          <cell r="E124" t="str">
            <v>人</v>
          </cell>
          <cell r="F124">
            <v>2.58</v>
          </cell>
          <cell r="G124">
            <v>14000</v>
          </cell>
          <cell r="H124">
            <v>36120</v>
          </cell>
          <cell r="I124" t="str">
            <v>長崎</v>
          </cell>
          <cell r="J124">
            <v>4.3</v>
          </cell>
          <cell r="K124" t="str">
            <v>×</v>
          </cell>
          <cell r="L124">
            <v>0.6</v>
          </cell>
        </row>
        <row r="125">
          <cell r="C125" t="str">
            <v>その他</v>
          </cell>
          <cell r="D125" t="str">
            <v>（労）×１６％</v>
          </cell>
          <cell r="E125" t="str">
            <v>式</v>
          </cell>
          <cell r="F125">
            <v>1</v>
          </cell>
          <cell r="H125">
            <v>19566.72</v>
          </cell>
          <cell r="I125">
            <v>122292</v>
          </cell>
          <cell r="K125" t="str">
            <v>×</v>
          </cell>
          <cell r="L125">
            <v>0.16</v>
          </cell>
        </row>
        <row r="127">
          <cell r="A127">
            <v>19</v>
          </cell>
          <cell r="B127" t="str">
            <v>架線</v>
          </cell>
          <cell r="C127" t="str">
            <v>弛度調整</v>
          </cell>
          <cell r="D127" t="str">
            <v>OW38sq</v>
          </cell>
          <cell r="E127" t="str">
            <v>ｋｍ</v>
          </cell>
          <cell r="F127">
            <v>1</v>
          </cell>
          <cell r="H127">
            <v>184934.16</v>
          </cell>
          <cell r="I127" t="str">
            <v>電通 P2-17</v>
          </cell>
        </row>
        <row r="128">
          <cell r="C128" t="str">
            <v>電工</v>
          </cell>
          <cell r="E128" t="str">
            <v>人</v>
          </cell>
          <cell r="F128">
            <v>6.78</v>
          </cell>
          <cell r="G128">
            <v>16700</v>
          </cell>
          <cell r="H128">
            <v>113226</v>
          </cell>
          <cell r="I128" t="str">
            <v>長崎</v>
          </cell>
          <cell r="J128">
            <v>11.3</v>
          </cell>
          <cell r="K128" t="str">
            <v>×</v>
          </cell>
          <cell r="L128">
            <v>0.6</v>
          </cell>
        </row>
        <row r="129">
          <cell r="C129" t="str">
            <v>普通作業員</v>
          </cell>
          <cell r="E129" t="str">
            <v>人</v>
          </cell>
          <cell r="F129">
            <v>3.3</v>
          </cell>
          <cell r="G129">
            <v>14000</v>
          </cell>
          <cell r="H129">
            <v>46200</v>
          </cell>
          <cell r="I129" t="str">
            <v>長崎</v>
          </cell>
          <cell r="J129">
            <v>5.5</v>
          </cell>
          <cell r="K129" t="str">
            <v>×</v>
          </cell>
          <cell r="L129">
            <v>0.6</v>
          </cell>
        </row>
        <row r="130">
          <cell r="C130" t="str">
            <v>その他</v>
          </cell>
          <cell r="D130" t="str">
            <v>（労）×１６％</v>
          </cell>
          <cell r="E130" t="str">
            <v>式</v>
          </cell>
          <cell r="F130">
            <v>1</v>
          </cell>
          <cell r="H130">
            <v>25508.16</v>
          </cell>
          <cell r="I130">
            <v>159426</v>
          </cell>
          <cell r="K130" t="str">
            <v>×</v>
          </cell>
          <cell r="L130">
            <v>0.16</v>
          </cell>
        </row>
        <row r="132">
          <cell r="A132">
            <v>20</v>
          </cell>
          <cell r="B132" t="str">
            <v>機械はつり</v>
          </cell>
          <cell r="D132" t="str">
            <v>50φ×250mm</v>
          </cell>
          <cell r="E132" t="str">
            <v>箇所</v>
          </cell>
          <cell r="F132">
            <v>1</v>
          </cell>
          <cell r="H132">
            <v>8444.8</v>
          </cell>
          <cell r="I132" t="str">
            <v>建 P428</v>
          </cell>
        </row>
        <row r="133">
          <cell r="C133" t="str">
            <v>特殊作業員</v>
          </cell>
          <cell r="E133" t="str">
            <v>人</v>
          </cell>
          <cell r="F133">
            <v>0.4</v>
          </cell>
          <cell r="G133">
            <v>18200</v>
          </cell>
          <cell r="H133">
            <v>7280</v>
          </cell>
          <cell r="I133" t="str">
            <v>長崎</v>
          </cell>
        </row>
        <row r="134">
          <cell r="C134" t="str">
            <v>その他</v>
          </cell>
          <cell r="D134" t="str">
            <v>（労）×１６％</v>
          </cell>
          <cell r="E134" t="str">
            <v>式</v>
          </cell>
          <cell r="F134">
            <v>1</v>
          </cell>
          <cell r="H134">
            <v>1164.8</v>
          </cell>
          <cell r="I134">
            <v>7280</v>
          </cell>
          <cell r="K134" t="str">
            <v>×</v>
          </cell>
          <cell r="L134">
            <v>0.16</v>
          </cell>
        </row>
        <row r="140">
          <cell r="A140">
            <v>21</v>
          </cell>
          <cell r="B140" t="str">
            <v>電線</v>
          </cell>
          <cell r="C140" t="str">
            <v>取付</v>
          </cell>
          <cell r="D140" t="str">
            <v>VVR8.0sq×2C</v>
          </cell>
          <cell r="E140" t="str">
            <v>ｍ</v>
          </cell>
          <cell r="F140">
            <v>1</v>
          </cell>
          <cell r="H140">
            <v>592.23</v>
          </cell>
          <cell r="I140" t="str">
            <v>建 P206</v>
          </cell>
          <cell r="T140">
            <v>1</v>
          </cell>
        </row>
        <row r="141">
          <cell r="C141" t="str">
            <v>電線</v>
          </cell>
          <cell r="D141" t="str">
            <v>VVR8.0sq×2C</v>
          </cell>
          <cell r="E141" t="str">
            <v>ｍ</v>
          </cell>
          <cell r="F141">
            <v>1.1</v>
          </cell>
          <cell r="G141">
            <v>127</v>
          </cell>
          <cell r="H141">
            <v>139.7</v>
          </cell>
          <cell r="I141" t="str">
            <v>積 P481</v>
          </cell>
        </row>
        <row r="142">
          <cell r="C142" t="str">
            <v>雑材料</v>
          </cell>
          <cell r="D142" t="str">
            <v>（材）×５％</v>
          </cell>
          <cell r="E142" t="str">
            <v>式</v>
          </cell>
          <cell r="F142">
            <v>1</v>
          </cell>
          <cell r="H142">
            <v>6.98</v>
          </cell>
          <cell r="I142">
            <v>139.7</v>
          </cell>
          <cell r="K142" t="str">
            <v>×</v>
          </cell>
          <cell r="L142">
            <v>0.05</v>
          </cell>
        </row>
        <row r="143">
          <cell r="C143" t="str">
            <v>電工</v>
          </cell>
          <cell r="E143" t="str">
            <v>人</v>
          </cell>
          <cell r="F143">
            <v>0.023</v>
          </cell>
          <cell r="G143">
            <v>16700</v>
          </cell>
          <cell r="H143">
            <v>384.1</v>
          </cell>
          <cell r="I143" t="str">
            <v>長崎</v>
          </cell>
        </row>
        <row r="144">
          <cell r="C144" t="str">
            <v>その他</v>
          </cell>
          <cell r="D144" t="str">
            <v>（労）×１６％</v>
          </cell>
          <cell r="E144" t="str">
            <v>式</v>
          </cell>
          <cell r="F144">
            <v>1</v>
          </cell>
          <cell r="H144">
            <v>61.45</v>
          </cell>
          <cell r="I144">
            <v>384.1</v>
          </cell>
          <cell r="K144" t="str">
            <v>×</v>
          </cell>
          <cell r="L144">
            <v>0.16</v>
          </cell>
        </row>
        <row r="146">
          <cell r="A146">
            <v>22</v>
          </cell>
          <cell r="B146" t="str">
            <v>配管</v>
          </cell>
          <cell r="C146" t="str">
            <v>取付</v>
          </cell>
          <cell r="D146" t="str">
            <v>引込み</v>
          </cell>
          <cell r="E146" t="str">
            <v>式</v>
          </cell>
          <cell r="F146">
            <v>1</v>
          </cell>
          <cell r="H146">
            <v>48115.63</v>
          </cell>
          <cell r="X146">
            <v>6</v>
          </cell>
          <cell r="Y146">
            <v>21</v>
          </cell>
        </row>
        <row r="147">
          <cell r="C147" t="str">
            <v>電線管</v>
          </cell>
          <cell r="D147" t="str">
            <v>HIVE28</v>
          </cell>
          <cell r="E147" t="str">
            <v>ｍ</v>
          </cell>
          <cell r="F147">
            <v>7</v>
          </cell>
          <cell r="G147">
            <v>1738.78</v>
          </cell>
          <cell r="H147">
            <v>12171.46</v>
          </cell>
          <cell r="I147" t="str">
            <v>一位代価5</v>
          </cell>
          <cell r="Y147">
            <v>892.5</v>
          </cell>
        </row>
        <row r="148">
          <cell r="C148" t="str">
            <v>電線管</v>
          </cell>
          <cell r="D148" t="str">
            <v>VE22</v>
          </cell>
          <cell r="E148" t="str">
            <v>ｍ</v>
          </cell>
          <cell r="F148">
            <v>3</v>
          </cell>
          <cell r="G148">
            <v>1337.3899999999999</v>
          </cell>
          <cell r="H148">
            <v>4012.17</v>
          </cell>
          <cell r="I148" t="str">
            <v>一位代価7</v>
          </cell>
          <cell r="X148">
            <v>255</v>
          </cell>
        </row>
        <row r="149">
          <cell r="C149" t="str">
            <v>エントランスキャップ</v>
          </cell>
          <cell r="D149" t="str">
            <v>HIVE28用</v>
          </cell>
          <cell r="E149" t="str">
            <v>個</v>
          </cell>
          <cell r="F149">
            <v>1</v>
          </cell>
          <cell r="G149">
            <v>372</v>
          </cell>
          <cell r="H149">
            <v>372</v>
          </cell>
          <cell r="I149" t="str">
            <v>積 P519</v>
          </cell>
        </row>
        <row r="150">
          <cell r="C150" t="str">
            <v>ステンレスサドル</v>
          </cell>
          <cell r="D150" t="str">
            <v>SUS304</v>
          </cell>
          <cell r="E150" t="str">
            <v>個</v>
          </cell>
          <cell r="F150">
            <v>15</v>
          </cell>
          <cell r="G150">
            <v>1600</v>
          </cell>
          <cell r="H150">
            <v>24000</v>
          </cell>
          <cell r="I150" t="str">
            <v>市価</v>
          </cell>
        </row>
        <row r="151">
          <cell r="C151" t="str">
            <v>ホークアンカーボルト</v>
          </cell>
          <cell r="D151" t="str">
            <v>SUS304 B870</v>
          </cell>
          <cell r="E151" t="str">
            <v>個</v>
          </cell>
          <cell r="F151">
            <v>30</v>
          </cell>
          <cell r="G151">
            <v>230</v>
          </cell>
          <cell r="H151">
            <v>6900</v>
          </cell>
          <cell r="I151" t="str">
            <v>物 P45</v>
          </cell>
        </row>
        <row r="152">
          <cell r="C152" t="str">
            <v>プルボックス</v>
          </cell>
          <cell r="D152" t="str">
            <v>樹脂製 150×150×100</v>
          </cell>
          <cell r="E152" t="str">
            <v>個</v>
          </cell>
          <cell r="F152">
            <v>1</v>
          </cell>
          <cell r="G152">
            <v>660</v>
          </cell>
          <cell r="H152">
            <v>660</v>
          </cell>
          <cell r="I152" t="str">
            <v>物 P519</v>
          </cell>
        </row>
        <row r="154">
          <cell r="A154">
            <v>23</v>
          </cell>
          <cell r="B154" t="str">
            <v>架線</v>
          </cell>
          <cell r="C154" t="str">
            <v>弛度調整</v>
          </cell>
          <cell r="D154" t="str">
            <v>DV2.6φ</v>
          </cell>
          <cell r="E154" t="str">
            <v>ｋｍ</v>
          </cell>
          <cell r="F154">
            <v>1</v>
          </cell>
          <cell r="H154">
            <v>105757.2</v>
          </cell>
          <cell r="I154" t="str">
            <v>電通 P2-17</v>
          </cell>
        </row>
        <row r="155">
          <cell r="C155" t="str">
            <v>電工</v>
          </cell>
          <cell r="E155" t="str">
            <v>人</v>
          </cell>
          <cell r="F155">
            <v>3.9</v>
          </cell>
          <cell r="G155">
            <v>16700</v>
          </cell>
          <cell r="H155">
            <v>65130</v>
          </cell>
          <cell r="I155" t="str">
            <v>長崎</v>
          </cell>
          <cell r="J155">
            <v>6.5</v>
          </cell>
          <cell r="K155" t="str">
            <v>×</v>
          </cell>
          <cell r="L155">
            <v>0.6</v>
          </cell>
        </row>
        <row r="156">
          <cell r="C156" t="str">
            <v>普通作業員</v>
          </cell>
          <cell r="E156" t="str">
            <v>人</v>
          </cell>
          <cell r="F156">
            <v>1.86</v>
          </cell>
          <cell r="G156">
            <v>14000</v>
          </cell>
          <cell r="H156">
            <v>26040</v>
          </cell>
          <cell r="I156" t="str">
            <v>長崎</v>
          </cell>
          <cell r="J156">
            <v>3.1</v>
          </cell>
          <cell r="K156" t="str">
            <v>×</v>
          </cell>
          <cell r="L156">
            <v>0.6</v>
          </cell>
        </row>
        <row r="157">
          <cell r="C157" t="str">
            <v>その他</v>
          </cell>
          <cell r="D157" t="str">
            <v>（労）×１６％</v>
          </cell>
          <cell r="E157" t="str">
            <v>式</v>
          </cell>
          <cell r="F157">
            <v>1</v>
          </cell>
          <cell r="H157">
            <v>14587.2</v>
          </cell>
          <cell r="I157">
            <v>91170</v>
          </cell>
          <cell r="K157" t="str">
            <v>×</v>
          </cell>
          <cell r="L157">
            <v>0.16</v>
          </cell>
        </row>
        <row r="159">
          <cell r="A159">
            <v>24</v>
          </cell>
          <cell r="B159" t="str">
            <v>架線</v>
          </cell>
          <cell r="C159" t="str">
            <v>弛度調整</v>
          </cell>
          <cell r="D159" t="str">
            <v>OW5.0φ・DV2.6φ</v>
          </cell>
          <cell r="E159" t="str">
            <v>式</v>
          </cell>
          <cell r="F159">
            <v>1</v>
          </cell>
          <cell r="H159">
            <v>178422.79</v>
          </cell>
        </row>
        <row r="160">
          <cell r="C160" t="str">
            <v>弛度調整</v>
          </cell>
          <cell r="D160" t="str">
            <v>OW5.0φ</v>
          </cell>
          <cell r="E160" t="str">
            <v>km</v>
          </cell>
          <cell r="F160">
            <v>1.232</v>
          </cell>
          <cell r="G160">
            <v>141858.72</v>
          </cell>
          <cell r="H160">
            <v>174769.94</v>
          </cell>
          <cell r="I160" t="str">
            <v>一位代価18</v>
          </cell>
        </row>
        <row r="161">
          <cell r="C161" t="str">
            <v>弛度調整</v>
          </cell>
          <cell r="D161" t="str">
            <v>DV2.6φ</v>
          </cell>
          <cell r="E161" t="str">
            <v>km</v>
          </cell>
          <cell r="F161">
            <v>0.029</v>
          </cell>
          <cell r="G161">
            <v>105757.2</v>
          </cell>
          <cell r="H161">
            <v>3066.95</v>
          </cell>
          <cell r="I161" t="str">
            <v>一位代価23</v>
          </cell>
        </row>
        <row r="162">
          <cell r="C162" t="str">
            <v>バインド線</v>
          </cell>
          <cell r="D162" t="str">
            <v>IV1.6φ</v>
          </cell>
          <cell r="E162" t="str">
            <v>ｍ</v>
          </cell>
          <cell r="F162">
            <v>55.8</v>
          </cell>
          <cell r="G162">
            <v>10.5</v>
          </cell>
          <cell r="H162">
            <v>585.9</v>
          </cell>
          <cell r="I162" t="str">
            <v>物 P466・積 P479</v>
          </cell>
        </row>
        <row r="163">
          <cell r="A163">
            <v>25</v>
          </cell>
          <cell r="B163" t="str">
            <v>灯ろう・レンズ</v>
          </cell>
          <cell r="C163" t="str">
            <v>撤去</v>
          </cell>
          <cell r="D163" t="str">
            <v>375ｍｍ</v>
          </cell>
          <cell r="E163" t="str">
            <v>式</v>
          </cell>
          <cell r="F163">
            <v>1</v>
          </cell>
          <cell r="H163">
            <v>19861.65</v>
          </cell>
          <cell r="I163" t="str">
            <v>電通 P2-29</v>
          </cell>
        </row>
        <row r="164">
          <cell r="C164" t="str">
            <v>電工</v>
          </cell>
          <cell r="E164" t="str">
            <v>人</v>
          </cell>
          <cell r="F164">
            <v>0.33</v>
          </cell>
          <cell r="G164">
            <v>16700</v>
          </cell>
          <cell r="H164">
            <v>5511</v>
          </cell>
          <cell r="I164" t="str">
            <v>長崎</v>
          </cell>
          <cell r="J164">
            <v>1.1</v>
          </cell>
          <cell r="K164" t="str">
            <v>×</v>
          </cell>
          <cell r="L164">
            <v>0.3</v>
          </cell>
        </row>
        <row r="165">
          <cell r="C165" t="str">
            <v>普通作業員</v>
          </cell>
          <cell r="E165" t="str">
            <v>人</v>
          </cell>
          <cell r="F165">
            <v>0.84</v>
          </cell>
          <cell r="G165">
            <v>14000</v>
          </cell>
          <cell r="H165">
            <v>11760</v>
          </cell>
          <cell r="I165" t="str">
            <v>長崎</v>
          </cell>
          <cell r="J165">
            <v>2.8</v>
          </cell>
          <cell r="K165" t="str">
            <v>×</v>
          </cell>
          <cell r="L165">
            <v>0.3</v>
          </cell>
        </row>
        <row r="166">
          <cell r="C166" t="str">
            <v>その他</v>
          </cell>
          <cell r="D166" t="str">
            <v>（労）×１５％</v>
          </cell>
          <cell r="E166" t="str">
            <v>式</v>
          </cell>
          <cell r="F166">
            <v>1</v>
          </cell>
          <cell r="H166">
            <v>2590.65</v>
          </cell>
          <cell r="I166">
            <v>17271</v>
          </cell>
          <cell r="K166" t="str">
            <v>×</v>
          </cell>
          <cell r="L166">
            <v>0.15</v>
          </cell>
        </row>
        <row r="168">
          <cell r="A168">
            <v>26</v>
          </cell>
          <cell r="B168" t="str">
            <v>灯ろう台</v>
          </cell>
          <cell r="C168" t="str">
            <v>撤去</v>
          </cell>
          <cell r="D168" t="str">
            <v>375ｍｍ</v>
          </cell>
          <cell r="E168" t="str">
            <v>式</v>
          </cell>
          <cell r="F168">
            <v>1</v>
          </cell>
          <cell r="H168">
            <v>12633.9</v>
          </cell>
          <cell r="I168" t="str">
            <v>電通 P2-29</v>
          </cell>
        </row>
        <row r="169">
          <cell r="C169" t="str">
            <v>電工</v>
          </cell>
          <cell r="E169" t="str">
            <v>人</v>
          </cell>
          <cell r="F169">
            <v>0.18</v>
          </cell>
          <cell r="G169">
            <v>16700</v>
          </cell>
          <cell r="H169">
            <v>3006</v>
          </cell>
          <cell r="I169" t="str">
            <v>長崎</v>
          </cell>
          <cell r="J169">
            <v>0.6</v>
          </cell>
          <cell r="K169" t="str">
            <v>×</v>
          </cell>
          <cell r="L169">
            <v>0.3</v>
          </cell>
        </row>
        <row r="170">
          <cell r="C170" t="str">
            <v>普通作業員</v>
          </cell>
          <cell r="E170" t="str">
            <v>人</v>
          </cell>
          <cell r="F170">
            <v>0.57</v>
          </cell>
          <cell r="G170">
            <v>14000</v>
          </cell>
          <cell r="H170">
            <v>7980</v>
          </cell>
          <cell r="I170" t="str">
            <v>長崎</v>
          </cell>
          <cell r="J170">
            <v>1.9</v>
          </cell>
          <cell r="K170" t="str">
            <v>×</v>
          </cell>
          <cell r="L170">
            <v>0.3</v>
          </cell>
        </row>
        <row r="171">
          <cell r="C171" t="str">
            <v>その他</v>
          </cell>
          <cell r="D171" t="str">
            <v>（労）×１５％</v>
          </cell>
          <cell r="E171" t="str">
            <v>式</v>
          </cell>
          <cell r="F171">
            <v>1</v>
          </cell>
          <cell r="H171">
            <v>1647.9</v>
          </cell>
          <cell r="I171">
            <v>10986</v>
          </cell>
          <cell r="K171" t="str">
            <v>×</v>
          </cell>
          <cell r="L171">
            <v>0.15</v>
          </cell>
        </row>
        <row r="173">
          <cell r="A173">
            <v>27</v>
          </cell>
          <cell r="B173" t="str">
            <v>管制器</v>
          </cell>
          <cell r="C173" t="str">
            <v>撤去</v>
          </cell>
          <cell r="D173" t="str">
            <v>LD-Ⅱ</v>
          </cell>
          <cell r="E173" t="str">
            <v>台</v>
          </cell>
          <cell r="F173">
            <v>1</v>
          </cell>
          <cell r="H173">
            <v>9904.95</v>
          </cell>
          <cell r="I173" t="str">
            <v>電通 P2-29</v>
          </cell>
        </row>
        <row r="174">
          <cell r="C174" t="str">
            <v>電工</v>
          </cell>
          <cell r="E174" t="str">
            <v>人</v>
          </cell>
          <cell r="F174">
            <v>0.39</v>
          </cell>
          <cell r="G174">
            <v>16700</v>
          </cell>
          <cell r="H174">
            <v>6513</v>
          </cell>
          <cell r="I174" t="str">
            <v>長崎</v>
          </cell>
          <cell r="J174">
            <v>1.3</v>
          </cell>
          <cell r="K174" t="str">
            <v>×</v>
          </cell>
          <cell r="L174">
            <v>0.3</v>
          </cell>
        </row>
        <row r="175">
          <cell r="C175" t="str">
            <v>普通作業員</v>
          </cell>
          <cell r="E175" t="str">
            <v>人</v>
          </cell>
          <cell r="F175">
            <v>0.15</v>
          </cell>
          <cell r="G175">
            <v>14000</v>
          </cell>
          <cell r="H175">
            <v>2100</v>
          </cell>
          <cell r="I175" t="str">
            <v>長崎</v>
          </cell>
          <cell r="J175">
            <v>0.5</v>
          </cell>
          <cell r="K175" t="str">
            <v>×</v>
          </cell>
          <cell r="L175">
            <v>0.3</v>
          </cell>
        </row>
        <row r="176">
          <cell r="C176" t="str">
            <v>その他</v>
          </cell>
          <cell r="D176" t="str">
            <v>（労）×１５％</v>
          </cell>
          <cell r="E176" t="str">
            <v>式</v>
          </cell>
          <cell r="F176">
            <v>1</v>
          </cell>
          <cell r="H176">
            <v>1291.95</v>
          </cell>
          <cell r="I176">
            <v>8613</v>
          </cell>
          <cell r="K176" t="str">
            <v>×</v>
          </cell>
          <cell r="L176">
            <v>0.15</v>
          </cell>
        </row>
        <row r="178">
          <cell r="A178">
            <v>28</v>
          </cell>
          <cell r="B178" t="str">
            <v>空気電池</v>
          </cell>
          <cell r="C178" t="str">
            <v>撤去</v>
          </cell>
          <cell r="D178" t="str">
            <v>AWZ-2000N</v>
          </cell>
          <cell r="E178" t="str">
            <v>組</v>
          </cell>
          <cell r="F178">
            <v>1</v>
          </cell>
          <cell r="H178">
            <v>5720.67</v>
          </cell>
          <cell r="I178" t="str">
            <v>電通 P2-30</v>
          </cell>
        </row>
        <row r="179">
          <cell r="C179" t="str">
            <v>電工</v>
          </cell>
          <cell r="E179" t="str">
            <v>人</v>
          </cell>
          <cell r="F179">
            <v>0.235</v>
          </cell>
          <cell r="G179">
            <v>16700</v>
          </cell>
          <cell r="H179">
            <v>3924.5</v>
          </cell>
          <cell r="I179" t="str">
            <v>長崎</v>
          </cell>
          <cell r="J179">
            <v>0.47</v>
          </cell>
          <cell r="K179" t="str">
            <v>×</v>
          </cell>
          <cell r="L179">
            <v>0.5</v>
          </cell>
        </row>
        <row r="180">
          <cell r="C180" t="str">
            <v>普通作業員</v>
          </cell>
          <cell r="E180" t="str">
            <v>人</v>
          </cell>
          <cell r="F180">
            <v>0.075</v>
          </cell>
          <cell r="G180">
            <v>14000</v>
          </cell>
          <cell r="H180">
            <v>1050</v>
          </cell>
          <cell r="I180" t="str">
            <v>長崎</v>
          </cell>
          <cell r="J180">
            <v>0.15</v>
          </cell>
          <cell r="K180" t="str">
            <v>×</v>
          </cell>
          <cell r="L180">
            <v>0.5</v>
          </cell>
        </row>
        <row r="181">
          <cell r="C181" t="str">
            <v>その他</v>
          </cell>
          <cell r="D181" t="str">
            <v>（労）×１５％</v>
          </cell>
          <cell r="E181" t="str">
            <v>式</v>
          </cell>
          <cell r="F181">
            <v>1</v>
          </cell>
          <cell r="H181">
            <v>746.17</v>
          </cell>
          <cell r="I181">
            <v>4974.5</v>
          </cell>
          <cell r="K181" t="str">
            <v>×</v>
          </cell>
          <cell r="L181">
            <v>0.15</v>
          </cell>
        </row>
        <row r="186">
          <cell r="A186">
            <v>29</v>
          </cell>
          <cell r="B186" t="str">
            <v>灯ろう・レンズ</v>
          </cell>
          <cell r="C186" t="str">
            <v>撤去</v>
          </cell>
          <cell r="D186" t="str">
            <v>300ｍｍ</v>
          </cell>
          <cell r="E186" t="str">
            <v>式</v>
          </cell>
          <cell r="F186">
            <v>1</v>
          </cell>
          <cell r="H186">
            <v>17836.5</v>
          </cell>
          <cell r="I186" t="str">
            <v>電通 P2-29</v>
          </cell>
        </row>
        <row r="187">
          <cell r="C187" t="str">
            <v>電工</v>
          </cell>
          <cell r="E187" t="str">
            <v>人</v>
          </cell>
          <cell r="F187">
            <v>0.3</v>
          </cell>
          <cell r="G187">
            <v>16700</v>
          </cell>
          <cell r="H187">
            <v>5010</v>
          </cell>
          <cell r="I187" t="str">
            <v>長崎</v>
          </cell>
          <cell r="J187">
            <v>1</v>
          </cell>
          <cell r="K187" t="str">
            <v>×</v>
          </cell>
          <cell r="L187">
            <v>0.3</v>
          </cell>
        </row>
        <row r="188">
          <cell r="C188" t="str">
            <v>普通作業員</v>
          </cell>
          <cell r="E188" t="str">
            <v>人</v>
          </cell>
          <cell r="F188">
            <v>0.75</v>
          </cell>
          <cell r="G188">
            <v>14000</v>
          </cell>
          <cell r="H188">
            <v>10500</v>
          </cell>
          <cell r="I188" t="str">
            <v>長崎</v>
          </cell>
          <cell r="J188">
            <v>2.5</v>
          </cell>
          <cell r="K188" t="str">
            <v>×</v>
          </cell>
          <cell r="L188">
            <v>0.3</v>
          </cell>
        </row>
        <row r="189">
          <cell r="C189" t="str">
            <v>その他</v>
          </cell>
          <cell r="D189" t="str">
            <v>（労）×１５％</v>
          </cell>
          <cell r="E189" t="str">
            <v>式</v>
          </cell>
          <cell r="F189">
            <v>1</v>
          </cell>
          <cell r="H189">
            <v>2326.5</v>
          </cell>
          <cell r="I189">
            <v>15510</v>
          </cell>
          <cell r="K189" t="str">
            <v>×</v>
          </cell>
          <cell r="L189">
            <v>0.15</v>
          </cell>
        </row>
        <row r="191">
          <cell r="A191">
            <v>30</v>
          </cell>
          <cell r="B191" t="str">
            <v>灯ろう・レンズ</v>
          </cell>
          <cell r="C191" t="str">
            <v>撤去</v>
          </cell>
          <cell r="D191" t="str">
            <v>300ｍｍ</v>
          </cell>
          <cell r="E191" t="str">
            <v>式</v>
          </cell>
          <cell r="F191">
            <v>1</v>
          </cell>
          <cell r="H191">
            <v>29727.5</v>
          </cell>
          <cell r="I191" t="str">
            <v>電通 P2-29</v>
          </cell>
        </row>
        <row r="192">
          <cell r="C192" t="str">
            <v>電工</v>
          </cell>
          <cell r="E192" t="str">
            <v>人</v>
          </cell>
          <cell r="F192">
            <v>0.5</v>
          </cell>
          <cell r="G192">
            <v>16700</v>
          </cell>
          <cell r="H192">
            <v>8350</v>
          </cell>
          <cell r="I192" t="str">
            <v>長崎</v>
          </cell>
          <cell r="J192">
            <v>1</v>
          </cell>
          <cell r="K192" t="str">
            <v>×</v>
          </cell>
          <cell r="L192">
            <v>0.5</v>
          </cell>
        </row>
        <row r="193">
          <cell r="C193" t="str">
            <v>普通作業員</v>
          </cell>
          <cell r="E193" t="str">
            <v>人</v>
          </cell>
          <cell r="F193">
            <v>1.25</v>
          </cell>
          <cell r="G193">
            <v>14000</v>
          </cell>
          <cell r="H193">
            <v>17500</v>
          </cell>
          <cell r="I193" t="str">
            <v>長崎</v>
          </cell>
          <cell r="J193">
            <v>2.5</v>
          </cell>
          <cell r="K193" t="str">
            <v>×</v>
          </cell>
          <cell r="L193">
            <v>0.5</v>
          </cell>
        </row>
        <row r="194">
          <cell r="C194" t="str">
            <v>その他</v>
          </cell>
          <cell r="D194" t="str">
            <v>（労）×１５％</v>
          </cell>
          <cell r="E194" t="str">
            <v>式</v>
          </cell>
          <cell r="F194">
            <v>1</v>
          </cell>
          <cell r="H194">
            <v>3877.5</v>
          </cell>
          <cell r="I194">
            <v>25850</v>
          </cell>
          <cell r="K194" t="str">
            <v>×</v>
          </cell>
          <cell r="L194">
            <v>0.15</v>
          </cell>
        </row>
        <row r="196">
          <cell r="A196">
            <v>31</v>
          </cell>
          <cell r="B196" t="str">
            <v>灯ろう台</v>
          </cell>
          <cell r="C196" t="str">
            <v>撤去</v>
          </cell>
          <cell r="D196" t="str">
            <v>300ｍｍ</v>
          </cell>
          <cell r="E196" t="str">
            <v>個</v>
          </cell>
          <cell r="F196">
            <v>1</v>
          </cell>
          <cell r="H196">
            <v>10125.75</v>
          </cell>
          <cell r="I196" t="str">
            <v>電通 P2-29</v>
          </cell>
        </row>
        <row r="197">
          <cell r="C197" t="str">
            <v>電工</v>
          </cell>
          <cell r="E197" t="str">
            <v>人</v>
          </cell>
          <cell r="F197">
            <v>0.15</v>
          </cell>
          <cell r="G197">
            <v>16700</v>
          </cell>
          <cell r="H197">
            <v>2505</v>
          </cell>
          <cell r="I197" t="str">
            <v>長崎</v>
          </cell>
          <cell r="J197">
            <v>0.5</v>
          </cell>
          <cell r="K197" t="str">
            <v>×</v>
          </cell>
          <cell r="L197">
            <v>0.3</v>
          </cell>
        </row>
        <row r="198">
          <cell r="C198" t="str">
            <v>普通作業員</v>
          </cell>
          <cell r="E198" t="str">
            <v>人</v>
          </cell>
          <cell r="F198">
            <v>0.45</v>
          </cell>
          <cell r="G198">
            <v>14000</v>
          </cell>
          <cell r="H198">
            <v>6300</v>
          </cell>
          <cell r="I198" t="str">
            <v>長崎</v>
          </cell>
          <cell r="J198">
            <v>1.5</v>
          </cell>
          <cell r="K198" t="str">
            <v>×</v>
          </cell>
          <cell r="L198">
            <v>0.3</v>
          </cell>
        </row>
        <row r="199">
          <cell r="C199" t="str">
            <v>その他</v>
          </cell>
          <cell r="D199" t="str">
            <v>（労）×１５％</v>
          </cell>
          <cell r="E199" t="str">
            <v>式</v>
          </cell>
          <cell r="F199">
            <v>1</v>
          </cell>
          <cell r="H199">
            <v>1320.75</v>
          </cell>
          <cell r="I199">
            <v>8805</v>
          </cell>
          <cell r="K199" t="str">
            <v>×</v>
          </cell>
          <cell r="L199">
            <v>0.15</v>
          </cell>
        </row>
        <row r="201">
          <cell r="A201">
            <v>32</v>
          </cell>
          <cell r="B201" t="str">
            <v>電線管</v>
          </cell>
          <cell r="C201" t="str">
            <v>撤去</v>
          </cell>
          <cell r="D201" t="str">
            <v>VE16</v>
          </cell>
          <cell r="E201" t="str">
            <v>ｍ</v>
          </cell>
          <cell r="F201">
            <v>1</v>
          </cell>
          <cell r="H201">
            <v>192.05</v>
          </cell>
          <cell r="I201" t="str">
            <v>建 P578</v>
          </cell>
        </row>
        <row r="202">
          <cell r="C202" t="str">
            <v>電工</v>
          </cell>
          <cell r="E202" t="str">
            <v>人</v>
          </cell>
          <cell r="F202">
            <v>0.01</v>
          </cell>
          <cell r="G202">
            <v>16700</v>
          </cell>
          <cell r="H202">
            <v>167</v>
          </cell>
          <cell r="I202" t="str">
            <v>長崎</v>
          </cell>
          <cell r="J202">
            <v>0.044</v>
          </cell>
          <cell r="K202" t="str">
            <v>×</v>
          </cell>
          <cell r="L202">
            <v>1.2</v>
          </cell>
          <cell r="M202" t="str">
            <v>×</v>
          </cell>
          <cell r="N202">
            <v>0.2</v>
          </cell>
        </row>
        <row r="203">
          <cell r="C203" t="str">
            <v>その他</v>
          </cell>
          <cell r="D203" t="str">
            <v>（労）×１５％</v>
          </cell>
          <cell r="E203" t="str">
            <v>式</v>
          </cell>
          <cell r="F203">
            <v>1</v>
          </cell>
          <cell r="H203">
            <v>25.05</v>
          </cell>
          <cell r="I203">
            <v>167</v>
          </cell>
          <cell r="K203" t="str">
            <v>×</v>
          </cell>
          <cell r="L203">
            <v>0.15</v>
          </cell>
        </row>
        <row r="205">
          <cell r="A205">
            <v>33</v>
          </cell>
          <cell r="B205" t="str">
            <v>電線</v>
          </cell>
          <cell r="C205" t="str">
            <v>撤去</v>
          </cell>
          <cell r="D205" t="str">
            <v>2RNCT5.5sq×2C</v>
          </cell>
          <cell r="E205" t="str">
            <v>ｍ</v>
          </cell>
          <cell r="F205">
            <v>1</v>
          </cell>
          <cell r="H205">
            <v>76.82</v>
          </cell>
          <cell r="I205" t="str">
            <v>建 P206</v>
          </cell>
        </row>
        <row r="206">
          <cell r="C206" t="str">
            <v>電工</v>
          </cell>
          <cell r="E206" t="str">
            <v>人</v>
          </cell>
          <cell r="F206">
            <v>0.004</v>
          </cell>
          <cell r="G206">
            <v>16700</v>
          </cell>
          <cell r="H206">
            <v>66.8</v>
          </cell>
          <cell r="I206" t="str">
            <v>長崎</v>
          </cell>
          <cell r="J206">
            <v>0.021</v>
          </cell>
          <cell r="K206" t="str">
            <v>×</v>
          </cell>
          <cell r="L206">
            <v>0.2</v>
          </cell>
        </row>
        <row r="207">
          <cell r="C207" t="str">
            <v>その他</v>
          </cell>
          <cell r="D207" t="str">
            <v>（労）×１５％</v>
          </cell>
          <cell r="E207" t="str">
            <v>式</v>
          </cell>
          <cell r="F207">
            <v>1</v>
          </cell>
          <cell r="H207">
            <v>10.02</v>
          </cell>
          <cell r="I207">
            <v>66.8</v>
          </cell>
          <cell r="K207" t="str">
            <v>×</v>
          </cell>
          <cell r="L207">
            <v>0.15</v>
          </cell>
        </row>
        <row r="209">
          <cell r="A209">
            <v>34</v>
          </cell>
          <cell r="B209" t="str">
            <v>電線</v>
          </cell>
          <cell r="C209" t="str">
            <v>撤去</v>
          </cell>
          <cell r="D209" t="str">
            <v>VSRF2.0sq×2C</v>
          </cell>
          <cell r="E209" t="str">
            <v>ｍ</v>
          </cell>
          <cell r="F209">
            <v>1</v>
          </cell>
          <cell r="H209">
            <v>38.41</v>
          </cell>
          <cell r="I209" t="str">
            <v>建 P206</v>
          </cell>
        </row>
        <row r="210">
          <cell r="C210" t="str">
            <v>電工</v>
          </cell>
          <cell r="E210" t="str">
            <v>人</v>
          </cell>
          <cell r="F210">
            <v>0.002</v>
          </cell>
          <cell r="G210">
            <v>16700</v>
          </cell>
          <cell r="H210">
            <v>33.4</v>
          </cell>
          <cell r="I210" t="str">
            <v>長崎</v>
          </cell>
          <cell r="J210">
            <v>0.013</v>
          </cell>
          <cell r="K210" t="str">
            <v>×</v>
          </cell>
          <cell r="L210">
            <v>0.2</v>
          </cell>
        </row>
        <row r="211">
          <cell r="C211" t="str">
            <v>その他</v>
          </cell>
          <cell r="D211" t="str">
            <v>（労）×１５％</v>
          </cell>
          <cell r="E211" t="str">
            <v>式</v>
          </cell>
          <cell r="F211">
            <v>1</v>
          </cell>
          <cell r="H211">
            <v>5.01</v>
          </cell>
          <cell r="I211">
            <v>33.4</v>
          </cell>
          <cell r="K211" t="str">
            <v>×</v>
          </cell>
          <cell r="L211">
            <v>0.15</v>
          </cell>
        </row>
        <row r="213">
          <cell r="A213">
            <v>35</v>
          </cell>
          <cell r="B213" t="str">
            <v>電線管</v>
          </cell>
          <cell r="C213" t="str">
            <v>撤去</v>
          </cell>
          <cell r="D213" t="str">
            <v>VE22</v>
          </cell>
          <cell r="E213" t="str">
            <v>ｍ</v>
          </cell>
          <cell r="F213">
            <v>1</v>
          </cell>
          <cell r="H213">
            <v>230.46</v>
          </cell>
          <cell r="I213" t="str">
            <v>建 P578</v>
          </cell>
        </row>
        <row r="214">
          <cell r="C214" t="str">
            <v>電工</v>
          </cell>
          <cell r="E214" t="str">
            <v>人</v>
          </cell>
          <cell r="F214">
            <v>0.012</v>
          </cell>
          <cell r="G214">
            <v>16700</v>
          </cell>
          <cell r="H214">
            <v>200.4</v>
          </cell>
          <cell r="I214" t="str">
            <v>長崎</v>
          </cell>
          <cell r="J214">
            <v>0.054</v>
          </cell>
          <cell r="K214" t="str">
            <v>×</v>
          </cell>
          <cell r="L214">
            <v>1.2</v>
          </cell>
          <cell r="M214" t="str">
            <v>×</v>
          </cell>
          <cell r="N214">
            <v>0.2</v>
          </cell>
        </row>
        <row r="215">
          <cell r="C215" t="str">
            <v>その他</v>
          </cell>
          <cell r="D215" t="str">
            <v>（労）×１５％</v>
          </cell>
          <cell r="E215" t="str">
            <v>式</v>
          </cell>
          <cell r="F215">
            <v>1</v>
          </cell>
          <cell r="H215">
            <v>30.06</v>
          </cell>
          <cell r="I215">
            <v>200.4</v>
          </cell>
          <cell r="K215" t="str">
            <v>×</v>
          </cell>
          <cell r="L215">
            <v>0.15</v>
          </cell>
        </row>
        <row r="217">
          <cell r="A217">
            <v>36</v>
          </cell>
          <cell r="B217" t="str">
            <v>電線</v>
          </cell>
          <cell r="C217" t="str">
            <v>撤去</v>
          </cell>
          <cell r="D217" t="str">
            <v>VVR8.0sq×2C</v>
          </cell>
          <cell r="E217" t="str">
            <v>ｍ</v>
          </cell>
          <cell r="F217">
            <v>1</v>
          </cell>
          <cell r="H217">
            <v>76.82</v>
          </cell>
          <cell r="I217" t="str">
            <v>建 P206</v>
          </cell>
        </row>
        <row r="218">
          <cell r="C218" t="str">
            <v>電工</v>
          </cell>
          <cell r="E218" t="str">
            <v>人</v>
          </cell>
          <cell r="F218">
            <v>0.004</v>
          </cell>
          <cell r="G218">
            <v>16700</v>
          </cell>
          <cell r="H218">
            <v>66.8</v>
          </cell>
          <cell r="I218" t="str">
            <v>長崎</v>
          </cell>
          <cell r="J218">
            <v>0.023</v>
          </cell>
          <cell r="K218" t="str">
            <v>×</v>
          </cell>
          <cell r="L218">
            <v>0.2</v>
          </cell>
        </row>
        <row r="219">
          <cell r="C219" t="str">
            <v>その他</v>
          </cell>
          <cell r="D219" t="str">
            <v>（労）×１５％</v>
          </cell>
          <cell r="E219" t="str">
            <v>式</v>
          </cell>
          <cell r="F219">
            <v>1</v>
          </cell>
          <cell r="H219">
            <v>10.02</v>
          </cell>
          <cell r="I219">
            <v>66.8</v>
          </cell>
          <cell r="K219" t="str">
            <v>×</v>
          </cell>
          <cell r="L219">
            <v>0.15</v>
          </cell>
        </row>
        <row r="221">
          <cell r="A221">
            <v>37</v>
          </cell>
          <cell r="B221" t="str">
            <v>碍子</v>
          </cell>
          <cell r="C221" t="str">
            <v>撤去</v>
          </cell>
          <cell r="D221" t="str">
            <v>低圧引留</v>
          </cell>
          <cell r="E221" t="str">
            <v>個</v>
          </cell>
          <cell r="F221">
            <v>1</v>
          </cell>
          <cell r="H221">
            <v>564.88</v>
          </cell>
          <cell r="I221" t="str">
            <v>電通 P2-17</v>
          </cell>
        </row>
        <row r="222">
          <cell r="C222" t="str">
            <v>電工</v>
          </cell>
          <cell r="E222" t="str">
            <v>人</v>
          </cell>
          <cell r="F222">
            <v>0.016</v>
          </cell>
          <cell r="G222">
            <v>16700</v>
          </cell>
          <cell r="H222">
            <v>267.2</v>
          </cell>
          <cell r="I222" t="str">
            <v>長崎</v>
          </cell>
          <cell r="J222">
            <v>0.02</v>
          </cell>
          <cell r="K222" t="str">
            <v>×</v>
          </cell>
          <cell r="L222">
            <v>0.8</v>
          </cell>
        </row>
        <row r="223">
          <cell r="C223" t="str">
            <v>普通作業員</v>
          </cell>
          <cell r="E223" t="str">
            <v>人</v>
          </cell>
          <cell r="F223">
            <v>0.016</v>
          </cell>
          <cell r="G223">
            <v>14000</v>
          </cell>
          <cell r="H223">
            <v>224</v>
          </cell>
          <cell r="I223" t="str">
            <v>長崎</v>
          </cell>
          <cell r="J223">
            <v>0.02</v>
          </cell>
          <cell r="K223" t="str">
            <v>×</v>
          </cell>
          <cell r="L223">
            <v>0.8</v>
          </cell>
        </row>
        <row r="224">
          <cell r="C224" t="str">
            <v>その他</v>
          </cell>
          <cell r="D224" t="str">
            <v>（労）×１５％</v>
          </cell>
          <cell r="E224" t="str">
            <v>式</v>
          </cell>
          <cell r="F224">
            <v>1</v>
          </cell>
          <cell r="H224">
            <v>73.68</v>
          </cell>
          <cell r="I224">
            <v>491.2</v>
          </cell>
          <cell r="K224" t="str">
            <v>×</v>
          </cell>
          <cell r="L224">
            <v>0.15</v>
          </cell>
        </row>
        <row r="226">
          <cell r="A226">
            <v>38</v>
          </cell>
          <cell r="B226" t="str">
            <v>ライトバン</v>
          </cell>
          <cell r="C226" t="str">
            <v>2000CC 94ps</v>
          </cell>
          <cell r="E226" t="str">
            <v>日</v>
          </cell>
          <cell r="F226">
            <v>1</v>
          </cell>
          <cell r="H226">
            <v>3767.13</v>
          </cell>
          <cell r="I226" t="str">
            <v>単 P53</v>
          </cell>
        </row>
        <row r="227">
          <cell r="C227" t="str">
            <v>主燃料</v>
          </cell>
          <cell r="D227" t="str">
            <v>ガソリン</v>
          </cell>
          <cell r="E227" t="str">
            <v>㍑</v>
          </cell>
          <cell r="F227">
            <v>3.5</v>
          </cell>
          <cell r="G227">
            <v>100</v>
          </cell>
          <cell r="H227">
            <v>350</v>
          </cell>
          <cell r="I227" t="str">
            <v>県Ⅰ-1（長崎）・（大瀬戸）</v>
          </cell>
        </row>
        <row r="228">
          <cell r="C228" t="str">
            <v>一般運転手</v>
          </cell>
          <cell r="E228" t="str">
            <v>人</v>
          </cell>
          <cell r="F228">
            <v>0.125</v>
          </cell>
          <cell r="G228">
            <v>16900</v>
          </cell>
          <cell r="H228">
            <v>2112.5</v>
          </cell>
          <cell r="I228" t="str">
            <v>長崎</v>
          </cell>
        </row>
        <row r="229">
          <cell r="C229" t="str">
            <v>損料</v>
          </cell>
          <cell r="D229" t="str">
            <v>運転</v>
          </cell>
          <cell r="E229" t="str">
            <v>時間</v>
          </cell>
          <cell r="F229">
            <v>1</v>
          </cell>
          <cell r="G229">
            <v>230</v>
          </cell>
          <cell r="H229">
            <v>230</v>
          </cell>
          <cell r="I229" t="str">
            <v>損機178</v>
          </cell>
        </row>
        <row r="230">
          <cell r="C230" t="str">
            <v>損料</v>
          </cell>
          <cell r="D230" t="str">
            <v>供用</v>
          </cell>
          <cell r="E230" t="str">
            <v>日</v>
          </cell>
          <cell r="F230">
            <v>1.13</v>
          </cell>
          <cell r="G230">
            <v>951</v>
          </cell>
          <cell r="H230">
            <v>1074.63</v>
          </cell>
          <cell r="I230" t="str">
            <v>損機178</v>
          </cell>
        </row>
        <row r="232">
          <cell r="A232">
            <v>39</v>
          </cell>
          <cell r="B232" t="str">
            <v>交通船</v>
          </cell>
          <cell r="C232" t="str">
            <v>鋼D 50PS 4.9t</v>
          </cell>
          <cell r="E232" t="str">
            <v>日</v>
          </cell>
          <cell r="F232">
            <v>1</v>
          </cell>
          <cell r="H232">
            <v>63539.5</v>
          </cell>
          <cell r="I232" t="str">
            <v>単 P50</v>
          </cell>
        </row>
        <row r="233">
          <cell r="C233" t="str">
            <v>主燃料</v>
          </cell>
          <cell r="D233" t="str">
            <v>重油A</v>
          </cell>
          <cell r="E233" t="str">
            <v>㍑</v>
          </cell>
          <cell r="F233">
            <v>45</v>
          </cell>
          <cell r="G233">
            <v>32</v>
          </cell>
          <cell r="H233">
            <v>1440</v>
          </cell>
          <cell r="I233" t="str">
            <v>県Ⅰ-1（長崎）</v>
          </cell>
        </row>
        <row r="234">
          <cell r="C234" t="str">
            <v>高級船員</v>
          </cell>
          <cell r="E234" t="str">
            <v>人</v>
          </cell>
          <cell r="F234">
            <v>1.2</v>
          </cell>
          <cell r="G234">
            <v>26200</v>
          </cell>
          <cell r="H234">
            <v>31440</v>
          </cell>
          <cell r="I234" t="str">
            <v>長崎</v>
          </cell>
          <cell r="K234" t="str">
            <v>β＝1.2</v>
          </cell>
        </row>
        <row r="235">
          <cell r="C235" t="str">
            <v>普通船員</v>
          </cell>
          <cell r="E235" t="str">
            <v>人</v>
          </cell>
          <cell r="F235">
            <v>1.2</v>
          </cell>
          <cell r="G235">
            <v>19100</v>
          </cell>
          <cell r="H235">
            <v>22920</v>
          </cell>
          <cell r="I235" t="str">
            <v>長崎</v>
          </cell>
          <cell r="K235" t="str">
            <v>β＝1.2</v>
          </cell>
        </row>
        <row r="236">
          <cell r="C236" t="str">
            <v>損料</v>
          </cell>
          <cell r="D236" t="str">
            <v>運転</v>
          </cell>
          <cell r="E236" t="str">
            <v>日</v>
          </cell>
          <cell r="F236">
            <v>1</v>
          </cell>
          <cell r="G236">
            <v>2740</v>
          </cell>
          <cell r="H236">
            <v>2740</v>
          </cell>
          <cell r="I236" t="str">
            <v>損船13</v>
          </cell>
        </row>
        <row r="237">
          <cell r="C237" t="str">
            <v>損料</v>
          </cell>
          <cell r="D237" t="str">
            <v>供用</v>
          </cell>
          <cell r="E237" t="str">
            <v>日</v>
          </cell>
          <cell r="F237">
            <v>1.65</v>
          </cell>
          <cell r="G237">
            <v>3030</v>
          </cell>
          <cell r="H237">
            <v>4999.5</v>
          </cell>
          <cell r="I237" t="str">
            <v>損船13</v>
          </cell>
          <cell r="K237" t="str">
            <v>α＝1.65</v>
          </cell>
        </row>
        <row r="239">
          <cell r="A239">
            <v>40</v>
          </cell>
          <cell r="B239" t="str">
            <v>交通船</v>
          </cell>
          <cell r="C239" t="str">
            <v>船外機船</v>
          </cell>
          <cell r="E239" t="str">
            <v>日</v>
          </cell>
          <cell r="F239">
            <v>1</v>
          </cell>
          <cell r="H239">
            <v>28270.05</v>
          </cell>
          <cell r="I239" t="str">
            <v>単 P51</v>
          </cell>
        </row>
        <row r="240">
          <cell r="C240" t="str">
            <v>主燃料</v>
          </cell>
          <cell r="D240" t="str">
            <v>ガソリン</v>
          </cell>
          <cell r="E240" t="str">
            <v>㍑</v>
          </cell>
          <cell r="F240">
            <v>38</v>
          </cell>
          <cell r="G240">
            <v>100</v>
          </cell>
          <cell r="H240">
            <v>3800</v>
          </cell>
          <cell r="I240" t="str">
            <v>県Ⅰ-1（長崎）</v>
          </cell>
        </row>
        <row r="241">
          <cell r="C241" t="str">
            <v>普通船員</v>
          </cell>
          <cell r="E241" t="str">
            <v>人</v>
          </cell>
          <cell r="F241">
            <v>1.2</v>
          </cell>
          <cell r="G241">
            <v>19100</v>
          </cell>
          <cell r="H241">
            <v>22920</v>
          </cell>
          <cell r="I241" t="str">
            <v>長崎</v>
          </cell>
          <cell r="K241" t="str">
            <v>β＝1.2</v>
          </cell>
        </row>
        <row r="242">
          <cell r="C242" t="str">
            <v>損料</v>
          </cell>
          <cell r="D242" t="str">
            <v>運転</v>
          </cell>
          <cell r="E242" t="str">
            <v>日</v>
          </cell>
          <cell r="F242">
            <v>1</v>
          </cell>
          <cell r="G242">
            <v>466</v>
          </cell>
          <cell r="H242">
            <v>466</v>
          </cell>
          <cell r="I242" t="str">
            <v>損運3</v>
          </cell>
        </row>
        <row r="243">
          <cell r="C243" t="str">
            <v>損料</v>
          </cell>
          <cell r="D243" t="str">
            <v>供用</v>
          </cell>
          <cell r="E243" t="str">
            <v>日</v>
          </cell>
          <cell r="F243">
            <v>1.65</v>
          </cell>
          <cell r="G243">
            <v>657</v>
          </cell>
          <cell r="H243">
            <v>1084.05</v>
          </cell>
          <cell r="I243" t="str">
            <v>損運3</v>
          </cell>
          <cell r="K243" t="str">
            <v>α＝1.65</v>
          </cell>
        </row>
        <row r="245">
          <cell r="A245">
            <v>41</v>
          </cell>
          <cell r="B245" t="str">
            <v>交通船</v>
          </cell>
          <cell r="C245" t="str">
            <v>船外機船</v>
          </cell>
          <cell r="E245" t="str">
            <v>日</v>
          </cell>
          <cell r="F245">
            <v>1</v>
          </cell>
          <cell r="H245">
            <v>30278.6</v>
          </cell>
          <cell r="I245" t="str">
            <v>単 P51</v>
          </cell>
          <cell r="K245" t="str">
            <v>長崎港</v>
          </cell>
        </row>
        <row r="246">
          <cell r="C246" t="str">
            <v>主燃料</v>
          </cell>
          <cell r="D246" t="str">
            <v>ガソリン</v>
          </cell>
          <cell r="E246" t="str">
            <v>㍑</v>
          </cell>
          <cell r="F246">
            <v>38</v>
          </cell>
          <cell r="G246">
            <v>100</v>
          </cell>
          <cell r="H246">
            <v>3800</v>
          </cell>
          <cell r="I246" t="str">
            <v>県Ⅰ-1（長崎）</v>
          </cell>
        </row>
        <row r="247">
          <cell r="C247" t="str">
            <v>普通船員</v>
          </cell>
          <cell r="E247" t="str">
            <v>人</v>
          </cell>
          <cell r="F247">
            <v>1.3</v>
          </cell>
          <cell r="G247">
            <v>19100</v>
          </cell>
          <cell r="H247">
            <v>24830</v>
          </cell>
          <cell r="I247" t="str">
            <v>長崎</v>
          </cell>
          <cell r="K247" t="str">
            <v>β＝1.3</v>
          </cell>
        </row>
        <row r="248">
          <cell r="C248" t="str">
            <v>損料</v>
          </cell>
          <cell r="D248" t="str">
            <v>運転</v>
          </cell>
          <cell r="E248" t="str">
            <v>日</v>
          </cell>
          <cell r="F248">
            <v>1</v>
          </cell>
          <cell r="G248">
            <v>466</v>
          </cell>
          <cell r="H248">
            <v>466</v>
          </cell>
          <cell r="I248" t="str">
            <v>損運3</v>
          </cell>
        </row>
        <row r="249">
          <cell r="C249" t="str">
            <v>損料</v>
          </cell>
          <cell r="D249" t="str">
            <v>供用</v>
          </cell>
          <cell r="E249" t="str">
            <v>日</v>
          </cell>
          <cell r="F249">
            <v>1.8</v>
          </cell>
          <cell r="G249">
            <v>657</v>
          </cell>
          <cell r="H249">
            <v>1182.6</v>
          </cell>
          <cell r="I249" t="str">
            <v>損運3</v>
          </cell>
          <cell r="K249" t="str">
            <v>α＝1.8</v>
          </cell>
        </row>
        <row r="251">
          <cell r="A251">
            <v>42</v>
          </cell>
          <cell r="B251" t="str">
            <v>産廃処理費</v>
          </cell>
          <cell r="C251" t="str">
            <v>廃棄機器</v>
          </cell>
          <cell r="E251" t="str">
            <v>㎏</v>
          </cell>
          <cell r="F251">
            <v>1</v>
          </cell>
          <cell r="H251">
            <v>20</v>
          </cell>
        </row>
        <row r="252">
          <cell r="C252" t="str">
            <v>産廃処理費</v>
          </cell>
          <cell r="D252" t="str">
            <v>廃棄機器</v>
          </cell>
          <cell r="E252" t="str">
            <v>㎏</v>
          </cell>
          <cell r="F252">
            <v>1</v>
          </cell>
          <cell r="G252">
            <v>20</v>
          </cell>
          <cell r="H252">
            <v>20</v>
          </cell>
          <cell r="I252" t="str">
            <v>市価</v>
          </cell>
        </row>
        <row r="255">
          <cell r="A255">
            <v>43</v>
          </cell>
          <cell r="B255" t="str">
            <v>廃材運搬</v>
          </cell>
          <cell r="C255" t="str">
            <v>　</v>
          </cell>
          <cell r="D255" t="str">
            <v>　</v>
          </cell>
          <cell r="E255" t="str">
            <v>式</v>
          </cell>
          <cell r="F255">
            <v>1</v>
          </cell>
          <cell r="H255">
            <v>3800</v>
          </cell>
        </row>
        <row r="256">
          <cell r="C256" t="str">
            <v>トラック</v>
          </cell>
          <cell r="D256" t="str">
            <v>１t車、10km以内</v>
          </cell>
          <cell r="E256" t="str">
            <v>台</v>
          </cell>
          <cell r="F256">
            <v>1</v>
          </cell>
          <cell r="G256">
            <v>3800</v>
          </cell>
          <cell r="H256">
            <v>3800</v>
          </cell>
          <cell r="I256" t="str">
            <v>物 P853・積 P794九州　端数処理（3,770円）</v>
          </cell>
        </row>
        <row r="258">
          <cell r="A258">
            <v>44</v>
          </cell>
          <cell r="B258" t="str">
            <v>小車運搬</v>
          </cell>
          <cell r="C258" t="str">
            <v>距離100ｍ・二次製品</v>
          </cell>
          <cell r="D258" t="str">
            <v>空気電池(AWZ-2000)</v>
          </cell>
          <cell r="E258" t="str">
            <v>ｔ</v>
          </cell>
          <cell r="F258">
            <v>1</v>
          </cell>
          <cell r="H258">
            <v>2898</v>
          </cell>
          <cell r="I258" t="str">
            <v>建築 P4-13</v>
          </cell>
        </row>
        <row r="259">
          <cell r="C259" t="str">
            <v>普通作業員</v>
          </cell>
          <cell r="E259" t="str">
            <v>人</v>
          </cell>
          <cell r="F259">
            <v>0.18</v>
          </cell>
          <cell r="G259">
            <v>14000</v>
          </cell>
          <cell r="H259">
            <v>2520</v>
          </cell>
          <cell r="I259" t="str">
            <v>長崎</v>
          </cell>
        </row>
        <row r="260">
          <cell r="C260" t="str">
            <v>その他</v>
          </cell>
          <cell r="D260" t="str">
            <v>（労）×１５％</v>
          </cell>
          <cell r="E260" t="str">
            <v>式</v>
          </cell>
          <cell r="F260">
            <v>1</v>
          </cell>
          <cell r="H260">
            <v>378</v>
          </cell>
          <cell r="I260">
            <v>2520</v>
          </cell>
          <cell r="K260" t="str">
            <v>×</v>
          </cell>
          <cell r="L260">
            <v>0.15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ﾀﾞｸﾄ器具類"/>
      <sheetName val="搬入(空調)(ﾄﾚ)"/>
      <sheetName val="搬入(空調)(幼)"/>
      <sheetName val="搬入(換気)(ﾄﾚ)"/>
      <sheetName val="搬入(換気)(幼)"/>
      <sheetName val="搬入(換気)(便所)"/>
      <sheetName val="ﾘﾓｺﾝ取付"/>
      <sheetName val="土工事(ﾄﾚ)"/>
      <sheetName val="土工事(幼)"/>
      <sheetName val="機器用基礎(ﾄﾚ)"/>
      <sheetName val="機器用基礎 (幼)"/>
      <sheetName val="その他"/>
      <sheetName val="撤去工事"/>
      <sheetName val="撤去工事 (2)"/>
      <sheetName val="搬基"/>
      <sheetName val="機工"/>
      <sheetName val="鉄骨工"/>
    </sheetNames>
    <sheetDataSet>
      <sheetData sheetId="6">
        <row r="2">
          <cell r="J2">
            <v>16300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内訳書"/>
      <sheetName val="一位代価"/>
      <sheetName val="電気数量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13">
        <row r="50">
          <cell r="C50">
            <v>15700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見積比較"/>
      <sheetName val="配管配線集計"/>
      <sheetName val="拾い集計"/>
      <sheetName val="ﾌﾟﾙﾎﾞｯｸｽSS形"/>
      <sheetName val="盤集計表"/>
      <sheetName val="拾い集計 (1期)"/>
      <sheetName val="#REF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建材表（全体用）"/>
      <sheetName val="換気計算（全体用）"/>
      <sheetName val="建材表・換気計算（居室毎用）"/>
      <sheetName val="天井裏等（居室毎用）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ｱﾝｸﾞﾙ･ｺｰﾅｰ 低圧 A4横"/>
      <sheetName val="ｱﾝｸﾞﾙﾀﾞｸﾄ 高圧 A4横"/>
      <sheetName val="共板工法ﾀﾞｸﾄ A4横"/>
      <sheetName val="丸ﾀﾞｸﾄ　A4横"/>
      <sheetName val="ｱﾝｸﾞﾙ･ｺｰﾅｰ 低圧 A4縦"/>
      <sheetName val="ｱﾝｸﾞﾙﾀﾞｸﾄ 高圧 A4縦"/>
      <sheetName val="丸ﾀﾞｸﾄ　A4縦"/>
    </sheetNames>
    <sheetDataSet>
      <sheetData sheetId="0">
        <row r="8">
          <cell r="A8" t="str">
            <v>幅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鉄骨集計"/>
      <sheetName val="鉄骨拾い"/>
      <sheetName val="鉄骨DATA"/>
      <sheetName val="工事総括"/>
    </sheetNames>
    <sheetDataSet>
      <sheetData sheetId="2">
        <row r="2">
          <cell r="A2" t="str">
            <v>SS400</v>
          </cell>
        </row>
        <row r="3">
          <cell r="A3" t="str">
            <v>SN400A</v>
          </cell>
        </row>
        <row r="4">
          <cell r="A4" t="str">
            <v>SN400B</v>
          </cell>
        </row>
        <row r="5">
          <cell r="A5" t="str">
            <v>SN490C</v>
          </cell>
        </row>
        <row r="6">
          <cell r="A6" t="str">
            <v>STKR400</v>
          </cell>
        </row>
        <row r="7">
          <cell r="A7" t="str">
            <v>STK400</v>
          </cell>
        </row>
        <row r="8">
          <cell r="A8" t="str">
            <v>BCR295</v>
          </cell>
        </row>
        <row r="9">
          <cell r="A9" t="str">
            <v>SSC400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決議書　１枚目"/>
      <sheetName val="決議書　２枚目"/>
      <sheetName val="推薦理由書"/>
      <sheetName val="一位代価"/>
      <sheetName val="予定価格内訳"/>
      <sheetName val="工事総括"/>
      <sheetName val="内訳表紙"/>
      <sheetName val="特定材料"/>
      <sheetName val="工程"/>
      <sheetName val="標識別内訳"/>
      <sheetName val="公開様式"/>
      <sheetName val="再使用品"/>
      <sheetName val="廃棄機器"/>
      <sheetName val="技術者算出"/>
      <sheetName val="ｹｰﾌﾞﾙｺﾈｸﾀ"/>
      <sheetName val="積算根拠"/>
      <sheetName val="#REF"/>
    </sheetNames>
    <sheetDataSet>
      <sheetData sheetId="3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移動体通信式灯台監視装置</v>
          </cell>
          <cell r="C2" t="str">
            <v>取付</v>
          </cell>
          <cell r="D2" t="str">
            <v>MS95</v>
          </cell>
          <cell r="E2" t="str">
            <v>式</v>
          </cell>
          <cell r="F2">
            <v>1</v>
          </cell>
          <cell r="H2">
            <v>18809.8</v>
          </cell>
          <cell r="I2" t="str">
            <v>海電 P2-30</v>
          </cell>
          <cell r="S2">
            <v>1</v>
          </cell>
          <cell r="T2">
            <v>1</v>
          </cell>
        </row>
        <row r="3">
          <cell r="C3" t="str">
            <v>ホーク・アンカーボルト</v>
          </cell>
          <cell r="D3" t="str">
            <v>SUS B1070</v>
          </cell>
          <cell r="E3" t="str">
            <v>本</v>
          </cell>
          <cell r="F3">
            <v>4</v>
          </cell>
          <cell r="G3">
            <v>265</v>
          </cell>
          <cell r="H3">
            <v>1060</v>
          </cell>
          <cell r="I3" t="str">
            <v>物 P45</v>
          </cell>
        </row>
        <row r="4">
          <cell r="C4" t="str">
            <v>電工</v>
          </cell>
          <cell r="E4" t="str">
            <v>人</v>
          </cell>
          <cell r="F4">
            <v>0.6</v>
          </cell>
          <cell r="G4">
            <v>17400</v>
          </cell>
          <cell r="H4">
            <v>10440</v>
          </cell>
          <cell r="I4" t="str">
            <v>三重県</v>
          </cell>
        </row>
        <row r="5">
          <cell r="C5" t="str">
            <v>普通作業員</v>
          </cell>
          <cell r="E5" t="str">
            <v>人</v>
          </cell>
          <cell r="F5">
            <v>0.3</v>
          </cell>
          <cell r="G5">
            <v>17100</v>
          </cell>
          <cell r="H5">
            <v>5130</v>
          </cell>
          <cell r="I5" t="str">
            <v>三重県</v>
          </cell>
        </row>
        <row r="6">
          <cell r="C6" t="str">
            <v>その他</v>
          </cell>
          <cell r="D6" t="str">
            <v>（労）×１４％</v>
          </cell>
          <cell r="E6" t="str">
            <v>式</v>
          </cell>
          <cell r="F6">
            <v>1</v>
          </cell>
          <cell r="H6">
            <v>2179.8</v>
          </cell>
          <cell r="I6">
            <v>15570</v>
          </cell>
          <cell r="K6" t="str">
            <v>×</v>
          </cell>
          <cell r="L6">
            <v>0.14</v>
          </cell>
        </row>
        <row r="8">
          <cell r="A8">
            <v>2</v>
          </cell>
          <cell r="B8" t="str">
            <v>保護端子函ＳＰＴ－ＢＯＸ</v>
          </cell>
          <cell r="C8" t="str">
            <v>取付</v>
          </cell>
          <cell r="D8" t="str">
            <v>移動体８項目用（制御有）</v>
          </cell>
          <cell r="E8" t="str">
            <v>式</v>
          </cell>
          <cell r="F8">
            <v>1</v>
          </cell>
          <cell r="H8">
            <v>131430</v>
          </cell>
          <cell r="T8">
            <v>1</v>
          </cell>
        </row>
        <row r="9">
          <cell r="C9" t="str">
            <v>保護端子函ＳＰＴ－ＢＯＸ</v>
          </cell>
          <cell r="D9" t="str">
            <v>移動体８項目用（制御有）</v>
          </cell>
          <cell r="E9" t="str">
            <v>個</v>
          </cell>
          <cell r="F9">
            <v>1</v>
          </cell>
          <cell r="H9">
            <v>121000</v>
          </cell>
          <cell r="I9" t="str">
            <v>市価</v>
          </cell>
          <cell r="R9" t="str">
            <v>特定材料A</v>
          </cell>
        </row>
        <row r="10">
          <cell r="C10" t="str">
            <v>ﾎｰｸｽﾄﾗｲｸｱﾝｶｰﾎﾞﾙﾄ</v>
          </cell>
          <cell r="D10" t="str">
            <v>SUS304 M6×45</v>
          </cell>
          <cell r="E10" t="str">
            <v>本</v>
          </cell>
          <cell r="F10">
            <v>4</v>
          </cell>
          <cell r="G10">
            <v>128</v>
          </cell>
          <cell r="H10">
            <v>512</v>
          </cell>
          <cell r="I10" t="str">
            <v>物 P46</v>
          </cell>
        </row>
        <row r="11">
          <cell r="C11" t="str">
            <v>電工</v>
          </cell>
          <cell r="E11" t="str">
            <v>人</v>
          </cell>
          <cell r="F11">
            <v>0.5</v>
          </cell>
          <cell r="G11">
            <v>17400</v>
          </cell>
          <cell r="H11">
            <v>8700</v>
          </cell>
          <cell r="I11" t="str">
            <v>三重県</v>
          </cell>
        </row>
        <row r="12">
          <cell r="C12" t="str">
            <v>その他</v>
          </cell>
          <cell r="D12" t="str">
            <v>（労）×１４％</v>
          </cell>
          <cell r="E12" t="str">
            <v>式</v>
          </cell>
          <cell r="F12">
            <v>1</v>
          </cell>
          <cell r="H12">
            <v>1218</v>
          </cell>
          <cell r="I12">
            <v>8700</v>
          </cell>
          <cell r="K12" t="str">
            <v>×</v>
          </cell>
          <cell r="L12">
            <v>0.14</v>
          </cell>
        </row>
        <row r="14">
          <cell r="A14">
            <v>3</v>
          </cell>
          <cell r="B14" t="str">
            <v>電線管</v>
          </cell>
          <cell r="C14" t="str">
            <v>VE28</v>
          </cell>
          <cell r="D14" t="str">
            <v>露出配管</v>
          </cell>
          <cell r="E14" t="str">
            <v>ｍ</v>
          </cell>
          <cell r="F14">
            <v>1</v>
          </cell>
          <cell r="H14">
            <v>1745.2599999999998</v>
          </cell>
          <cell r="I14" t="str">
            <v>建 P578</v>
          </cell>
        </row>
        <row r="15">
          <cell r="C15" t="str">
            <v>電線管</v>
          </cell>
          <cell r="D15" t="str">
            <v>VE28</v>
          </cell>
          <cell r="E15" t="str">
            <v>ｍ</v>
          </cell>
          <cell r="F15">
            <v>1.1</v>
          </cell>
          <cell r="G15">
            <v>130</v>
          </cell>
          <cell r="H15">
            <v>143</v>
          </cell>
          <cell r="I15" t="str">
            <v>積 P519 中部</v>
          </cell>
          <cell r="L15">
            <v>520</v>
          </cell>
          <cell r="M15" t="str">
            <v>÷</v>
          </cell>
          <cell r="N15">
            <v>4</v>
          </cell>
        </row>
        <row r="16">
          <cell r="C16" t="str">
            <v>付属品</v>
          </cell>
          <cell r="D16" t="str">
            <v>電線管×３０％</v>
          </cell>
          <cell r="E16" t="str">
            <v>式</v>
          </cell>
          <cell r="F16">
            <v>1</v>
          </cell>
          <cell r="H16">
            <v>39</v>
          </cell>
          <cell r="I16">
            <v>130</v>
          </cell>
          <cell r="K16" t="str">
            <v>×</v>
          </cell>
          <cell r="L16">
            <v>0.3</v>
          </cell>
        </row>
        <row r="17">
          <cell r="C17" t="str">
            <v>雑材料</v>
          </cell>
          <cell r="D17" t="str">
            <v>（材）×５％</v>
          </cell>
          <cell r="E17" t="str">
            <v>式</v>
          </cell>
          <cell r="F17">
            <v>1</v>
          </cell>
          <cell r="H17">
            <v>9.1</v>
          </cell>
          <cell r="I17">
            <v>182</v>
          </cell>
          <cell r="K17" t="str">
            <v>×</v>
          </cell>
          <cell r="L17">
            <v>0.05</v>
          </cell>
        </row>
        <row r="18">
          <cell r="C18" t="str">
            <v>電工</v>
          </cell>
          <cell r="E18" t="str">
            <v>人</v>
          </cell>
          <cell r="F18">
            <v>0.077</v>
          </cell>
          <cell r="G18">
            <v>17400</v>
          </cell>
          <cell r="H18">
            <v>1339.8</v>
          </cell>
          <cell r="I18" t="str">
            <v>三重県</v>
          </cell>
          <cell r="J18">
            <v>0.064</v>
          </cell>
          <cell r="K18" t="str">
            <v>×</v>
          </cell>
          <cell r="L18">
            <v>1.2</v>
          </cell>
          <cell r="T18">
            <v>6</v>
          </cell>
        </row>
        <row r="19">
          <cell r="C19" t="str">
            <v>その他</v>
          </cell>
          <cell r="D19" t="str">
            <v>（労）×１６％</v>
          </cell>
          <cell r="E19" t="str">
            <v>式</v>
          </cell>
          <cell r="F19">
            <v>1</v>
          </cell>
          <cell r="H19">
            <v>214.36</v>
          </cell>
          <cell r="I19">
            <v>1339.8</v>
          </cell>
          <cell r="K19" t="str">
            <v>×</v>
          </cell>
          <cell r="L19">
            <v>0.16</v>
          </cell>
        </row>
        <row r="23">
          <cell r="A23">
            <v>4</v>
          </cell>
          <cell r="B23" t="str">
            <v>電線管</v>
          </cell>
          <cell r="C23" t="str">
            <v>VE22</v>
          </cell>
          <cell r="D23" t="str">
            <v>露出配管</v>
          </cell>
          <cell r="E23" t="str">
            <v>ｍ</v>
          </cell>
          <cell r="F23">
            <v>1</v>
          </cell>
          <cell r="H23">
            <v>1407.51</v>
          </cell>
          <cell r="I23" t="str">
            <v>建 P578</v>
          </cell>
        </row>
        <row r="24">
          <cell r="C24" t="str">
            <v>電線管</v>
          </cell>
          <cell r="D24" t="str">
            <v>VE22</v>
          </cell>
          <cell r="E24" t="str">
            <v>ｍ</v>
          </cell>
          <cell r="F24">
            <v>1.1</v>
          </cell>
          <cell r="G24">
            <v>65</v>
          </cell>
          <cell r="H24">
            <v>71.5</v>
          </cell>
          <cell r="I24" t="str">
            <v>積 P519 中部</v>
          </cell>
          <cell r="L24">
            <v>260</v>
          </cell>
          <cell r="M24" t="str">
            <v>÷</v>
          </cell>
          <cell r="N24">
            <v>4</v>
          </cell>
        </row>
        <row r="25">
          <cell r="C25" t="str">
            <v>付属品</v>
          </cell>
          <cell r="D25" t="str">
            <v>電線管×３０％</v>
          </cell>
          <cell r="E25" t="str">
            <v>式</v>
          </cell>
          <cell r="F25">
            <v>1</v>
          </cell>
          <cell r="H25">
            <v>19.5</v>
          </cell>
          <cell r="I25">
            <v>65</v>
          </cell>
          <cell r="K25" t="str">
            <v>×</v>
          </cell>
          <cell r="L25">
            <v>0.3</v>
          </cell>
        </row>
        <row r="26">
          <cell r="C26" t="str">
            <v>雑材料</v>
          </cell>
          <cell r="D26" t="str">
            <v>（材）×５％</v>
          </cell>
          <cell r="E26" t="str">
            <v>式</v>
          </cell>
          <cell r="F26">
            <v>1</v>
          </cell>
          <cell r="H26">
            <v>4.55</v>
          </cell>
          <cell r="I26">
            <v>91</v>
          </cell>
          <cell r="K26" t="str">
            <v>×</v>
          </cell>
          <cell r="L26">
            <v>0.05</v>
          </cell>
        </row>
        <row r="27">
          <cell r="C27" t="str">
            <v>電工</v>
          </cell>
          <cell r="E27" t="str">
            <v>人</v>
          </cell>
          <cell r="F27">
            <v>0.065</v>
          </cell>
          <cell r="G27">
            <v>17400</v>
          </cell>
          <cell r="H27">
            <v>1131</v>
          </cell>
          <cell r="I27" t="str">
            <v>三重県</v>
          </cell>
          <cell r="J27">
            <v>0.054</v>
          </cell>
          <cell r="K27" t="str">
            <v>×</v>
          </cell>
          <cell r="L27">
            <v>1.2</v>
          </cell>
          <cell r="T27">
            <v>6</v>
          </cell>
        </row>
        <row r="28">
          <cell r="C28" t="str">
            <v>その他</v>
          </cell>
          <cell r="D28" t="str">
            <v>（労）×１６％</v>
          </cell>
          <cell r="E28" t="str">
            <v>式</v>
          </cell>
          <cell r="F28">
            <v>1</v>
          </cell>
          <cell r="H28">
            <v>180.96</v>
          </cell>
          <cell r="I28">
            <v>1131</v>
          </cell>
          <cell r="K28" t="str">
            <v>×</v>
          </cell>
          <cell r="L28">
            <v>0.16</v>
          </cell>
        </row>
        <row r="30">
          <cell r="A30">
            <v>5</v>
          </cell>
          <cell r="B30" t="str">
            <v>電線管</v>
          </cell>
          <cell r="C30" t="str">
            <v>VE16</v>
          </cell>
          <cell r="D30" t="str">
            <v>露出配管</v>
          </cell>
          <cell r="E30" t="str">
            <v>ｍ</v>
          </cell>
          <cell r="F30">
            <v>1</v>
          </cell>
          <cell r="H30">
            <v>1154.27</v>
          </cell>
          <cell r="I30" t="str">
            <v>建 P578</v>
          </cell>
        </row>
        <row r="31">
          <cell r="C31" t="str">
            <v>電線管</v>
          </cell>
          <cell r="D31" t="str">
            <v>VE16</v>
          </cell>
          <cell r="E31" t="str">
            <v>ｍ</v>
          </cell>
          <cell r="F31">
            <v>1.1</v>
          </cell>
          <cell r="G31">
            <v>57.5</v>
          </cell>
          <cell r="H31">
            <v>63.25</v>
          </cell>
          <cell r="I31" t="str">
            <v>積 P519 中部</v>
          </cell>
          <cell r="L31">
            <v>230</v>
          </cell>
          <cell r="M31" t="str">
            <v>÷</v>
          </cell>
          <cell r="N31">
            <v>4</v>
          </cell>
        </row>
        <row r="32">
          <cell r="C32" t="str">
            <v>付属品</v>
          </cell>
          <cell r="D32" t="str">
            <v>電線管×３０％</v>
          </cell>
          <cell r="E32" t="str">
            <v>式</v>
          </cell>
          <cell r="F32">
            <v>1</v>
          </cell>
          <cell r="H32">
            <v>17.25</v>
          </cell>
          <cell r="I32">
            <v>57.5</v>
          </cell>
          <cell r="K32" t="str">
            <v>×</v>
          </cell>
          <cell r="L32">
            <v>0.3</v>
          </cell>
        </row>
        <row r="33">
          <cell r="C33" t="str">
            <v>雑材料</v>
          </cell>
          <cell r="D33" t="str">
            <v>（材）×５％</v>
          </cell>
          <cell r="E33" t="str">
            <v>式</v>
          </cell>
          <cell r="F33">
            <v>1</v>
          </cell>
          <cell r="H33">
            <v>4.02</v>
          </cell>
          <cell r="I33">
            <v>80.5</v>
          </cell>
          <cell r="K33" t="str">
            <v>×</v>
          </cell>
          <cell r="L33">
            <v>0.05</v>
          </cell>
        </row>
        <row r="34">
          <cell r="C34" t="str">
            <v>電工</v>
          </cell>
          <cell r="E34" t="str">
            <v>人</v>
          </cell>
          <cell r="F34">
            <v>0.053</v>
          </cell>
          <cell r="G34">
            <v>17400</v>
          </cell>
          <cell r="H34">
            <v>922.2</v>
          </cell>
          <cell r="I34" t="str">
            <v>三重県</v>
          </cell>
          <cell r="J34">
            <v>0.044</v>
          </cell>
          <cell r="K34" t="str">
            <v>×</v>
          </cell>
          <cell r="L34">
            <v>1.2</v>
          </cell>
          <cell r="T34">
            <v>6</v>
          </cell>
        </row>
        <row r="35">
          <cell r="C35" t="str">
            <v>その他</v>
          </cell>
          <cell r="D35" t="str">
            <v>（労）×１６％</v>
          </cell>
          <cell r="E35" t="str">
            <v>式</v>
          </cell>
          <cell r="F35">
            <v>1</v>
          </cell>
          <cell r="H35">
            <v>147.55</v>
          </cell>
          <cell r="I35">
            <v>922.2</v>
          </cell>
          <cell r="K35" t="str">
            <v>×</v>
          </cell>
          <cell r="L35">
            <v>0.16</v>
          </cell>
        </row>
        <row r="37">
          <cell r="A37">
            <v>6</v>
          </cell>
          <cell r="B37" t="str">
            <v>配線</v>
          </cell>
          <cell r="C37" t="str">
            <v>VVR5.5sq×2C</v>
          </cell>
          <cell r="D37" t="str">
            <v>管内（VE）</v>
          </cell>
          <cell r="E37" t="str">
            <v>ｍ</v>
          </cell>
          <cell r="F37">
            <v>1</v>
          </cell>
          <cell r="H37">
            <v>540.51</v>
          </cell>
          <cell r="I37" t="str">
            <v>建 P206</v>
          </cell>
        </row>
        <row r="38">
          <cell r="C38" t="str">
            <v>電線</v>
          </cell>
          <cell r="D38" t="str">
            <v>VVR5.5sq×2C</v>
          </cell>
          <cell r="E38" t="str">
            <v>ｍ</v>
          </cell>
          <cell r="F38">
            <v>1.1</v>
          </cell>
          <cell r="G38">
            <v>101</v>
          </cell>
          <cell r="H38">
            <v>111.1</v>
          </cell>
          <cell r="I38" t="str">
            <v>物 P468 四日市</v>
          </cell>
        </row>
        <row r="39">
          <cell r="C39" t="str">
            <v>雑材料</v>
          </cell>
          <cell r="D39" t="str">
            <v>（材）×５％</v>
          </cell>
          <cell r="E39" t="str">
            <v>式</v>
          </cell>
          <cell r="F39">
            <v>1</v>
          </cell>
          <cell r="H39">
            <v>5.55</v>
          </cell>
          <cell r="I39">
            <v>111.1</v>
          </cell>
          <cell r="K39" t="str">
            <v>×</v>
          </cell>
          <cell r="L39">
            <v>0.05</v>
          </cell>
        </row>
        <row r="40">
          <cell r="C40" t="str">
            <v>電工</v>
          </cell>
          <cell r="E40" t="str">
            <v>人</v>
          </cell>
          <cell r="F40">
            <v>0.021</v>
          </cell>
          <cell r="G40">
            <v>17400</v>
          </cell>
          <cell r="H40">
            <v>365.4</v>
          </cell>
          <cell r="I40" t="str">
            <v>三重県</v>
          </cell>
          <cell r="T40">
            <v>6</v>
          </cell>
        </row>
        <row r="41">
          <cell r="C41" t="str">
            <v>その他</v>
          </cell>
          <cell r="D41" t="str">
            <v>（労）×１６％</v>
          </cell>
          <cell r="E41" t="str">
            <v>式</v>
          </cell>
          <cell r="F41">
            <v>1</v>
          </cell>
          <cell r="H41">
            <v>58.46</v>
          </cell>
          <cell r="I41">
            <v>365.4</v>
          </cell>
          <cell r="K41" t="str">
            <v>×</v>
          </cell>
          <cell r="L41">
            <v>0.16</v>
          </cell>
        </row>
        <row r="44">
          <cell r="A44">
            <v>7</v>
          </cell>
          <cell r="B44" t="str">
            <v>配線</v>
          </cell>
          <cell r="C44" t="str">
            <v>VVR5.5sq×2C</v>
          </cell>
          <cell r="D44" t="str">
            <v>ﾋﾟｯﾄ内</v>
          </cell>
          <cell r="E44" t="str">
            <v>ｍ</v>
          </cell>
          <cell r="F44">
            <v>1</v>
          </cell>
          <cell r="H44">
            <v>459.77</v>
          </cell>
          <cell r="I44" t="str">
            <v>建 P206</v>
          </cell>
        </row>
        <row r="45">
          <cell r="C45" t="str">
            <v>電線</v>
          </cell>
          <cell r="D45" t="str">
            <v>VVR5.5sq×2C</v>
          </cell>
          <cell r="E45" t="str">
            <v>ｍ</v>
          </cell>
          <cell r="F45">
            <v>1.1</v>
          </cell>
          <cell r="G45">
            <v>101</v>
          </cell>
          <cell r="H45">
            <v>111.1</v>
          </cell>
          <cell r="I45" t="str">
            <v>物 P468 四日市</v>
          </cell>
        </row>
        <row r="46">
          <cell r="C46" t="str">
            <v>雑材料</v>
          </cell>
          <cell r="D46" t="str">
            <v>（材）×５％</v>
          </cell>
          <cell r="E46" t="str">
            <v>式</v>
          </cell>
          <cell r="F46">
            <v>1</v>
          </cell>
          <cell r="H46">
            <v>5.55</v>
          </cell>
          <cell r="I46">
            <v>111.1</v>
          </cell>
          <cell r="K46" t="str">
            <v>×</v>
          </cell>
          <cell r="L46">
            <v>0.05</v>
          </cell>
        </row>
        <row r="47">
          <cell r="C47" t="str">
            <v>電工</v>
          </cell>
          <cell r="E47" t="str">
            <v>人</v>
          </cell>
          <cell r="F47">
            <v>0.017</v>
          </cell>
          <cell r="G47">
            <v>17400</v>
          </cell>
          <cell r="H47">
            <v>295.8</v>
          </cell>
          <cell r="I47" t="str">
            <v>三重県</v>
          </cell>
          <cell r="J47">
            <v>0.021</v>
          </cell>
          <cell r="K47" t="str">
            <v>×</v>
          </cell>
          <cell r="L47">
            <v>0.8</v>
          </cell>
          <cell r="T47">
            <v>6</v>
          </cell>
        </row>
        <row r="48">
          <cell r="C48" t="str">
            <v>その他</v>
          </cell>
          <cell r="D48" t="str">
            <v>（労）×１６％</v>
          </cell>
          <cell r="E48" t="str">
            <v>式</v>
          </cell>
          <cell r="F48">
            <v>1</v>
          </cell>
          <cell r="H48">
            <v>47.32</v>
          </cell>
          <cell r="I48">
            <v>295.8</v>
          </cell>
          <cell r="K48" t="str">
            <v>×</v>
          </cell>
          <cell r="L48">
            <v>0.16</v>
          </cell>
        </row>
        <row r="50">
          <cell r="A50">
            <v>8</v>
          </cell>
          <cell r="B50" t="str">
            <v>配線</v>
          </cell>
          <cell r="C50" t="str">
            <v>CVV1.25sq×4C</v>
          </cell>
          <cell r="D50" t="str">
            <v>管内（VE）</v>
          </cell>
          <cell r="E50" t="str">
            <v>ｍ</v>
          </cell>
          <cell r="F50">
            <v>1</v>
          </cell>
          <cell r="H50">
            <v>464.38</v>
          </cell>
          <cell r="I50" t="str">
            <v>建 P209</v>
          </cell>
          <cell r="T50">
            <v>10</v>
          </cell>
        </row>
        <row r="51">
          <cell r="C51" t="str">
            <v>電線</v>
          </cell>
          <cell r="D51" t="str">
            <v>CVV1.25sq×4C</v>
          </cell>
          <cell r="E51" t="str">
            <v>ｍ</v>
          </cell>
          <cell r="F51">
            <v>1.1</v>
          </cell>
          <cell r="G51">
            <v>71.4</v>
          </cell>
          <cell r="H51">
            <v>78.54</v>
          </cell>
          <cell r="I51" t="str">
            <v>物 P476名古屋</v>
          </cell>
        </row>
        <row r="52">
          <cell r="C52" t="str">
            <v>雑材料</v>
          </cell>
          <cell r="D52" t="str">
            <v>（材）×３％</v>
          </cell>
          <cell r="E52" t="str">
            <v>式</v>
          </cell>
          <cell r="F52">
            <v>1</v>
          </cell>
          <cell r="H52">
            <v>2.35</v>
          </cell>
          <cell r="I52">
            <v>78.54</v>
          </cell>
          <cell r="K52" t="str">
            <v>×</v>
          </cell>
          <cell r="L52">
            <v>0.03</v>
          </cell>
        </row>
        <row r="53">
          <cell r="C53" t="str">
            <v>電工</v>
          </cell>
          <cell r="E53" t="str">
            <v>人</v>
          </cell>
          <cell r="F53">
            <v>0.019</v>
          </cell>
          <cell r="G53">
            <v>17400</v>
          </cell>
          <cell r="H53">
            <v>330.6</v>
          </cell>
          <cell r="I53" t="str">
            <v>三重県</v>
          </cell>
        </row>
        <row r="54">
          <cell r="C54" t="str">
            <v>その他</v>
          </cell>
          <cell r="D54" t="str">
            <v>（労）×１６％</v>
          </cell>
          <cell r="E54" t="str">
            <v>式</v>
          </cell>
          <cell r="F54">
            <v>1</v>
          </cell>
          <cell r="H54">
            <v>52.89</v>
          </cell>
          <cell r="I54">
            <v>330.6</v>
          </cell>
          <cell r="K54" t="str">
            <v>×</v>
          </cell>
          <cell r="L54">
            <v>0.16</v>
          </cell>
        </row>
        <row r="56">
          <cell r="A56">
            <v>9</v>
          </cell>
          <cell r="B56" t="str">
            <v>配線</v>
          </cell>
          <cell r="C56" t="str">
            <v>CVV1.25sq×10C</v>
          </cell>
          <cell r="D56" t="str">
            <v>管内（VE）</v>
          </cell>
          <cell r="E56" t="str">
            <v>ｍ</v>
          </cell>
          <cell r="F56">
            <v>1</v>
          </cell>
          <cell r="H56">
            <v>916.75</v>
          </cell>
          <cell r="I56" t="str">
            <v>建 P209</v>
          </cell>
          <cell r="T56">
            <v>10</v>
          </cell>
        </row>
        <row r="57">
          <cell r="C57" t="str">
            <v>電線</v>
          </cell>
          <cell r="D57" t="str">
            <v>CVV1.25sq×10C</v>
          </cell>
          <cell r="E57" t="str">
            <v>ｍ</v>
          </cell>
          <cell r="F57">
            <v>1.1</v>
          </cell>
          <cell r="G57">
            <v>150</v>
          </cell>
          <cell r="H57">
            <v>165</v>
          </cell>
          <cell r="I57" t="str">
            <v>物 P476名古屋</v>
          </cell>
        </row>
        <row r="58">
          <cell r="C58" t="str">
            <v>雑材料</v>
          </cell>
          <cell r="D58" t="str">
            <v>（材）×３％</v>
          </cell>
          <cell r="E58" t="str">
            <v>式</v>
          </cell>
          <cell r="F58">
            <v>1</v>
          </cell>
          <cell r="H58">
            <v>4.95</v>
          </cell>
          <cell r="I58">
            <v>165</v>
          </cell>
          <cell r="K58" t="str">
            <v>×</v>
          </cell>
          <cell r="L58">
            <v>0.03</v>
          </cell>
        </row>
        <row r="59">
          <cell r="C59" t="str">
            <v>電工</v>
          </cell>
          <cell r="E59" t="str">
            <v>人</v>
          </cell>
          <cell r="F59">
            <v>0.037</v>
          </cell>
          <cell r="G59">
            <v>17400</v>
          </cell>
          <cell r="H59">
            <v>643.8</v>
          </cell>
          <cell r="I59" t="str">
            <v>三重県</v>
          </cell>
        </row>
        <row r="60">
          <cell r="C60" t="str">
            <v>その他</v>
          </cell>
          <cell r="D60" t="str">
            <v>（労）×１６％</v>
          </cell>
          <cell r="E60" t="str">
            <v>式</v>
          </cell>
          <cell r="F60">
            <v>1</v>
          </cell>
          <cell r="H60">
            <v>103</v>
          </cell>
          <cell r="I60">
            <v>643.8</v>
          </cell>
          <cell r="K60" t="str">
            <v>×</v>
          </cell>
          <cell r="L60">
            <v>0.16</v>
          </cell>
        </row>
        <row r="65">
          <cell r="A65">
            <v>10</v>
          </cell>
          <cell r="B65" t="str">
            <v>配線</v>
          </cell>
          <cell r="C65" t="str">
            <v>CVV1.25sq×4C</v>
          </cell>
          <cell r="D65" t="str">
            <v>ﾋﾟｯﾄ内</v>
          </cell>
          <cell r="E65" t="str">
            <v>ｍ</v>
          </cell>
          <cell r="F65">
            <v>1</v>
          </cell>
          <cell r="H65">
            <v>383.65</v>
          </cell>
          <cell r="I65" t="str">
            <v>建 P209</v>
          </cell>
          <cell r="T65">
            <v>10</v>
          </cell>
        </row>
        <row r="66">
          <cell r="C66" t="str">
            <v>電線</v>
          </cell>
          <cell r="D66" t="str">
            <v>CVV1.25sq×4C</v>
          </cell>
          <cell r="E66" t="str">
            <v>ｍ</v>
          </cell>
          <cell r="F66">
            <v>1.1</v>
          </cell>
          <cell r="G66">
            <v>71.4</v>
          </cell>
          <cell r="H66">
            <v>78.54</v>
          </cell>
          <cell r="I66" t="str">
            <v>物 P476名古屋</v>
          </cell>
        </row>
        <row r="67">
          <cell r="C67" t="str">
            <v>雑材料</v>
          </cell>
          <cell r="D67" t="str">
            <v>（材）×３％</v>
          </cell>
          <cell r="E67" t="str">
            <v>式</v>
          </cell>
          <cell r="F67">
            <v>1</v>
          </cell>
          <cell r="H67">
            <v>2.35</v>
          </cell>
          <cell r="I67">
            <v>78.54</v>
          </cell>
          <cell r="K67" t="str">
            <v>×</v>
          </cell>
          <cell r="L67">
            <v>0.03</v>
          </cell>
        </row>
        <row r="68">
          <cell r="C68" t="str">
            <v>電工</v>
          </cell>
          <cell r="E68" t="str">
            <v>人</v>
          </cell>
          <cell r="F68">
            <v>0.015</v>
          </cell>
          <cell r="G68">
            <v>17400</v>
          </cell>
          <cell r="H68">
            <v>261</v>
          </cell>
          <cell r="I68" t="str">
            <v>三重県</v>
          </cell>
          <cell r="J68">
            <v>0.019</v>
          </cell>
          <cell r="K68" t="str">
            <v>×</v>
          </cell>
          <cell r="L68">
            <v>0.8</v>
          </cell>
        </row>
        <row r="69">
          <cell r="C69" t="str">
            <v>その他</v>
          </cell>
          <cell r="D69" t="str">
            <v>（労）×１６％</v>
          </cell>
          <cell r="E69" t="str">
            <v>式</v>
          </cell>
          <cell r="F69">
            <v>1</v>
          </cell>
          <cell r="H69">
            <v>41.76</v>
          </cell>
          <cell r="I69">
            <v>261</v>
          </cell>
          <cell r="K69" t="str">
            <v>×</v>
          </cell>
          <cell r="L69">
            <v>0.16</v>
          </cell>
        </row>
        <row r="71">
          <cell r="A71">
            <v>11</v>
          </cell>
          <cell r="B71" t="str">
            <v>有線式灯台監視装置撤去</v>
          </cell>
          <cell r="C71" t="str">
            <v>送信装置</v>
          </cell>
          <cell r="E71" t="str">
            <v>式</v>
          </cell>
          <cell r="F71">
            <v>1</v>
          </cell>
          <cell r="H71">
            <v>5371.65</v>
          </cell>
          <cell r="I71" t="str">
            <v>海電 P2-30</v>
          </cell>
          <cell r="T71">
            <v>1</v>
          </cell>
        </row>
        <row r="72">
          <cell r="C72" t="str">
            <v>電工</v>
          </cell>
          <cell r="E72" t="str">
            <v>人</v>
          </cell>
          <cell r="F72">
            <v>0.18</v>
          </cell>
          <cell r="G72">
            <v>17400</v>
          </cell>
          <cell r="H72">
            <v>3132</v>
          </cell>
          <cell r="I72" t="str">
            <v>三重県</v>
          </cell>
          <cell r="J72">
            <v>0.6</v>
          </cell>
          <cell r="K72" t="str">
            <v>×</v>
          </cell>
          <cell r="L72">
            <v>0.3</v>
          </cell>
        </row>
        <row r="73">
          <cell r="C73" t="str">
            <v>普通作業員</v>
          </cell>
          <cell r="E73" t="str">
            <v>人</v>
          </cell>
          <cell r="F73">
            <v>0.09</v>
          </cell>
          <cell r="G73">
            <v>17100</v>
          </cell>
          <cell r="H73">
            <v>1539</v>
          </cell>
          <cell r="I73" t="str">
            <v>三重県</v>
          </cell>
          <cell r="J73">
            <v>0.3</v>
          </cell>
          <cell r="K73" t="str">
            <v>×</v>
          </cell>
          <cell r="L73">
            <v>0.3</v>
          </cell>
        </row>
        <row r="74">
          <cell r="C74" t="str">
            <v>その他</v>
          </cell>
          <cell r="D74" t="str">
            <v>（労）×１５％</v>
          </cell>
          <cell r="E74" t="str">
            <v>式</v>
          </cell>
          <cell r="F74">
            <v>1</v>
          </cell>
          <cell r="H74">
            <v>700.65</v>
          </cell>
          <cell r="I74">
            <v>4671</v>
          </cell>
          <cell r="K74" t="str">
            <v>×</v>
          </cell>
          <cell r="L74">
            <v>0.15</v>
          </cell>
        </row>
        <row r="76">
          <cell r="A76">
            <v>12</v>
          </cell>
          <cell r="B76" t="str">
            <v>電線管撤去</v>
          </cell>
          <cell r="C76" t="str">
            <v>VE22</v>
          </cell>
          <cell r="E76" t="str">
            <v>ｍ</v>
          </cell>
          <cell r="F76">
            <v>1</v>
          </cell>
          <cell r="H76">
            <v>260.13</v>
          </cell>
          <cell r="I76" t="str">
            <v>建 P578</v>
          </cell>
        </row>
        <row r="77">
          <cell r="C77" t="str">
            <v>電工</v>
          </cell>
          <cell r="E77" t="str">
            <v>人</v>
          </cell>
          <cell r="F77">
            <v>0.013</v>
          </cell>
          <cell r="G77">
            <v>17400</v>
          </cell>
          <cell r="H77">
            <v>226.2</v>
          </cell>
          <cell r="I77" t="str">
            <v>三重県</v>
          </cell>
          <cell r="J77">
            <v>0.054</v>
          </cell>
          <cell r="K77" t="str">
            <v>×</v>
          </cell>
          <cell r="L77">
            <v>1.2</v>
          </cell>
          <cell r="M77" t="str">
            <v>×</v>
          </cell>
          <cell r="N77">
            <v>0.2</v>
          </cell>
          <cell r="T77">
            <v>6</v>
          </cell>
        </row>
        <row r="78">
          <cell r="C78" t="str">
            <v>その他</v>
          </cell>
          <cell r="D78" t="str">
            <v>（労）×１５％</v>
          </cell>
          <cell r="E78" t="str">
            <v>式</v>
          </cell>
          <cell r="F78">
            <v>1</v>
          </cell>
          <cell r="H78">
            <v>33.93</v>
          </cell>
          <cell r="I78">
            <v>226.2</v>
          </cell>
          <cell r="K78" t="str">
            <v>×</v>
          </cell>
          <cell r="L78">
            <v>0.15</v>
          </cell>
        </row>
        <row r="80">
          <cell r="A80">
            <v>13</v>
          </cell>
          <cell r="B80" t="str">
            <v>電線管撤去</v>
          </cell>
          <cell r="C80" t="str">
            <v>VE16</v>
          </cell>
          <cell r="E80" t="str">
            <v>ｍ</v>
          </cell>
          <cell r="F80">
            <v>1</v>
          </cell>
          <cell r="H80">
            <v>220.11</v>
          </cell>
          <cell r="I80" t="str">
            <v>建 P578</v>
          </cell>
        </row>
        <row r="81">
          <cell r="C81" t="str">
            <v>電工</v>
          </cell>
          <cell r="E81" t="str">
            <v>人</v>
          </cell>
          <cell r="F81">
            <v>0.011</v>
          </cell>
          <cell r="G81">
            <v>17400</v>
          </cell>
          <cell r="H81">
            <v>191.4</v>
          </cell>
          <cell r="I81" t="str">
            <v>三重県</v>
          </cell>
          <cell r="J81">
            <v>0.044</v>
          </cell>
          <cell r="K81" t="str">
            <v>×</v>
          </cell>
          <cell r="L81">
            <v>1.2</v>
          </cell>
          <cell r="M81" t="str">
            <v>×</v>
          </cell>
          <cell r="N81">
            <v>0.2</v>
          </cell>
          <cell r="T81">
            <v>6</v>
          </cell>
        </row>
        <row r="82">
          <cell r="C82" t="str">
            <v>その他</v>
          </cell>
          <cell r="D82" t="str">
            <v>（労）×１５％</v>
          </cell>
          <cell r="E82" t="str">
            <v>式</v>
          </cell>
          <cell r="F82">
            <v>1</v>
          </cell>
          <cell r="H82">
            <v>28.71</v>
          </cell>
          <cell r="I82">
            <v>191.4</v>
          </cell>
          <cell r="K82" t="str">
            <v>×</v>
          </cell>
          <cell r="L82">
            <v>0.15</v>
          </cell>
        </row>
        <row r="86">
          <cell r="A86">
            <v>14</v>
          </cell>
          <cell r="B86" t="str">
            <v>電線撤去</v>
          </cell>
          <cell r="C86" t="str">
            <v>VVR14sq×2C</v>
          </cell>
          <cell r="D86" t="str">
            <v>管内（VE）</v>
          </cell>
          <cell r="E86" t="str">
            <v>ｍ</v>
          </cell>
          <cell r="F86">
            <v>1</v>
          </cell>
          <cell r="H86">
            <v>120.06</v>
          </cell>
          <cell r="I86" t="str">
            <v>建 P206</v>
          </cell>
        </row>
        <row r="87">
          <cell r="C87" t="str">
            <v>電工</v>
          </cell>
          <cell r="E87" t="str">
            <v>人</v>
          </cell>
          <cell r="F87">
            <v>0.006</v>
          </cell>
          <cell r="G87">
            <v>17400</v>
          </cell>
          <cell r="H87">
            <v>104.4</v>
          </cell>
          <cell r="I87" t="str">
            <v>三重県</v>
          </cell>
          <cell r="J87">
            <v>0.029</v>
          </cell>
          <cell r="K87" t="str">
            <v>×</v>
          </cell>
          <cell r="L87">
            <v>0.2</v>
          </cell>
          <cell r="T87">
            <v>6</v>
          </cell>
        </row>
        <row r="88">
          <cell r="C88" t="str">
            <v>その他</v>
          </cell>
          <cell r="D88" t="str">
            <v>（労）×１５％</v>
          </cell>
          <cell r="E88" t="str">
            <v>式</v>
          </cell>
          <cell r="F88">
            <v>1</v>
          </cell>
          <cell r="H88">
            <v>15.66</v>
          </cell>
          <cell r="I88">
            <v>104.4</v>
          </cell>
          <cell r="K88" t="str">
            <v>×</v>
          </cell>
          <cell r="L88">
            <v>0.15</v>
          </cell>
        </row>
        <row r="90">
          <cell r="A90">
            <v>15</v>
          </cell>
          <cell r="B90" t="str">
            <v>電線撤去</v>
          </cell>
          <cell r="C90" t="str">
            <v>VVR14sq×2C</v>
          </cell>
          <cell r="D90" t="str">
            <v>ﾋﾟｯﾄ内</v>
          </cell>
          <cell r="E90" t="str">
            <v>ｍ</v>
          </cell>
          <cell r="F90">
            <v>1</v>
          </cell>
          <cell r="H90">
            <v>100.05</v>
          </cell>
          <cell r="I90" t="str">
            <v>建 P206</v>
          </cell>
        </row>
        <row r="91">
          <cell r="C91" t="str">
            <v>電工</v>
          </cell>
          <cell r="E91" t="str">
            <v>人</v>
          </cell>
          <cell r="F91">
            <v>0.005</v>
          </cell>
          <cell r="G91">
            <v>17400</v>
          </cell>
          <cell r="H91">
            <v>87</v>
          </cell>
          <cell r="I91" t="str">
            <v>三重県</v>
          </cell>
          <cell r="J91">
            <v>0.029</v>
          </cell>
          <cell r="K91" t="str">
            <v>×</v>
          </cell>
          <cell r="L91">
            <v>0.8</v>
          </cell>
          <cell r="M91" t="str">
            <v>×</v>
          </cell>
          <cell r="N91">
            <v>0.2</v>
          </cell>
          <cell r="T91">
            <v>6</v>
          </cell>
        </row>
        <row r="92">
          <cell r="C92" t="str">
            <v>その他</v>
          </cell>
          <cell r="D92" t="str">
            <v>（労）×１５％</v>
          </cell>
          <cell r="E92" t="str">
            <v>式</v>
          </cell>
          <cell r="F92">
            <v>1</v>
          </cell>
          <cell r="H92">
            <v>13.05</v>
          </cell>
          <cell r="I92">
            <v>87</v>
          </cell>
          <cell r="K92" t="str">
            <v>×</v>
          </cell>
          <cell r="L92">
            <v>0.15</v>
          </cell>
        </row>
        <row r="94">
          <cell r="A94">
            <v>16</v>
          </cell>
          <cell r="B94" t="str">
            <v>電線撤去</v>
          </cell>
          <cell r="C94" t="str">
            <v>CVV1.25sq×10C</v>
          </cell>
          <cell r="D94" t="str">
            <v>管内（VE）</v>
          </cell>
          <cell r="E94" t="str">
            <v>ｍ</v>
          </cell>
          <cell r="F94">
            <v>1</v>
          </cell>
          <cell r="H94">
            <v>140.07</v>
          </cell>
          <cell r="I94" t="str">
            <v>建 P209</v>
          </cell>
          <cell r="T94">
            <v>10</v>
          </cell>
        </row>
        <row r="95">
          <cell r="C95" t="str">
            <v>電工</v>
          </cell>
          <cell r="E95" t="str">
            <v>人</v>
          </cell>
          <cell r="F95">
            <v>0.007</v>
          </cell>
          <cell r="G95">
            <v>17400</v>
          </cell>
          <cell r="H95">
            <v>121.8</v>
          </cell>
          <cell r="I95" t="str">
            <v>三重県</v>
          </cell>
          <cell r="J95">
            <v>0.037</v>
          </cell>
          <cell r="K95" t="str">
            <v>×</v>
          </cell>
          <cell r="L95">
            <v>0.2</v>
          </cell>
        </row>
        <row r="96">
          <cell r="C96" t="str">
            <v>その他</v>
          </cell>
          <cell r="D96" t="str">
            <v>（労）×１５％</v>
          </cell>
          <cell r="E96" t="str">
            <v>式</v>
          </cell>
          <cell r="F96">
            <v>1</v>
          </cell>
          <cell r="H96">
            <v>18.27</v>
          </cell>
          <cell r="I96">
            <v>121.8</v>
          </cell>
          <cell r="K96" t="str">
            <v>×</v>
          </cell>
          <cell r="L96">
            <v>0.15</v>
          </cell>
        </row>
        <row r="98">
          <cell r="A98">
            <v>17</v>
          </cell>
          <cell r="B98" t="str">
            <v>電線撤去</v>
          </cell>
          <cell r="C98" t="str">
            <v>CVV1.25sq×6C</v>
          </cell>
          <cell r="D98" t="str">
            <v>管内（VE）</v>
          </cell>
          <cell r="E98" t="str">
            <v>ｍ</v>
          </cell>
          <cell r="F98">
            <v>1</v>
          </cell>
          <cell r="H98">
            <v>100.05</v>
          </cell>
          <cell r="I98" t="str">
            <v>建 P209</v>
          </cell>
          <cell r="T98">
            <v>10</v>
          </cell>
        </row>
        <row r="99">
          <cell r="C99" t="str">
            <v>電工</v>
          </cell>
          <cell r="E99" t="str">
            <v>人</v>
          </cell>
          <cell r="F99">
            <v>0.005</v>
          </cell>
          <cell r="G99">
            <v>17400</v>
          </cell>
          <cell r="H99">
            <v>87</v>
          </cell>
          <cell r="I99" t="str">
            <v>三重県</v>
          </cell>
          <cell r="J99">
            <v>0.025</v>
          </cell>
          <cell r="K99" t="str">
            <v>×</v>
          </cell>
          <cell r="L99">
            <v>0.2</v>
          </cell>
        </row>
        <row r="100">
          <cell r="C100" t="str">
            <v>その他</v>
          </cell>
          <cell r="D100" t="str">
            <v>（労）×１５％</v>
          </cell>
          <cell r="E100" t="str">
            <v>式</v>
          </cell>
          <cell r="F100">
            <v>1</v>
          </cell>
          <cell r="H100">
            <v>13.05</v>
          </cell>
          <cell r="I100">
            <v>87</v>
          </cell>
          <cell r="K100" t="str">
            <v>×</v>
          </cell>
          <cell r="L100">
            <v>0.15</v>
          </cell>
        </row>
        <row r="102">
          <cell r="A102">
            <v>18</v>
          </cell>
          <cell r="B102" t="str">
            <v>電線撤去</v>
          </cell>
          <cell r="C102" t="str">
            <v>CVV1.25sq×2C</v>
          </cell>
          <cell r="D102" t="str">
            <v>管内（VE）</v>
          </cell>
          <cell r="E102" t="str">
            <v>ｍ</v>
          </cell>
          <cell r="F102">
            <v>1</v>
          </cell>
          <cell r="H102">
            <v>60.03</v>
          </cell>
          <cell r="I102" t="str">
            <v>建 P209</v>
          </cell>
          <cell r="T102">
            <v>10</v>
          </cell>
        </row>
        <row r="103">
          <cell r="C103" t="str">
            <v>電工</v>
          </cell>
          <cell r="E103" t="str">
            <v>人</v>
          </cell>
          <cell r="F103">
            <v>0.003</v>
          </cell>
          <cell r="G103">
            <v>17400</v>
          </cell>
          <cell r="H103">
            <v>52.2</v>
          </cell>
          <cell r="I103" t="str">
            <v>三重県</v>
          </cell>
          <cell r="J103">
            <v>0.015</v>
          </cell>
          <cell r="K103" t="str">
            <v>×</v>
          </cell>
          <cell r="L103">
            <v>0.2</v>
          </cell>
        </row>
        <row r="104">
          <cell r="C104" t="str">
            <v>その他</v>
          </cell>
          <cell r="D104" t="str">
            <v>（労）×１５％</v>
          </cell>
          <cell r="E104" t="str">
            <v>式</v>
          </cell>
          <cell r="F104">
            <v>1</v>
          </cell>
          <cell r="H104">
            <v>7.83</v>
          </cell>
          <cell r="I104">
            <v>52.2</v>
          </cell>
          <cell r="K104" t="str">
            <v>×</v>
          </cell>
          <cell r="L104">
            <v>0.15</v>
          </cell>
        </row>
        <row r="107">
          <cell r="A107">
            <v>19</v>
          </cell>
          <cell r="B107" t="str">
            <v>電線撤去</v>
          </cell>
          <cell r="C107" t="str">
            <v>CVV1.25sq×6C</v>
          </cell>
          <cell r="D107" t="str">
            <v>ﾋﾟｯﾄ内</v>
          </cell>
          <cell r="E107" t="str">
            <v>ｍ</v>
          </cell>
          <cell r="F107">
            <v>1</v>
          </cell>
          <cell r="H107">
            <v>80.03999999999999</v>
          </cell>
          <cell r="I107" t="str">
            <v>建 P209</v>
          </cell>
          <cell r="T107">
            <v>10</v>
          </cell>
        </row>
        <row r="108">
          <cell r="C108" t="str">
            <v>電工</v>
          </cell>
          <cell r="E108" t="str">
            <v>人</v>
          </cell>
          <cell r="F108">
            <v>0.004</v>
          </cell>
          <cell r="G108">
            <v>17400</v>
          </cell>
          <cell r="H108">
            <v>69.6</v>
          </cell>
          <cell r="I108" t="str">
            <v>三重県</v>
          </cell>
          <cell r="J108">
            <v>0.025</v>
          </cell>
          <cell r="K108" t="str">
            <v>×</v>
          </cell>
          <cell r="L108">
            <v>0.8</v>
          </cell>
          <cell r="M108" t="str">
            <v>×</v>
          </cell>
          <cell r="N108">
            <v>0.2</v>
          </cell>
        </row>
        <row r="109">
          <cell r="C109" t="str">
            <v>その他</v>
          </cell>
          <cell r="D109" t="str">
            <v>（労）×１５％</v>
          </cell>
          <cell r="E109" t="str">
            <v>式</v>
          </cell>
          <cell r="F109">
            <v>1</v>
          </cell>
          <cell r="H109">
            <v>10.44</v>
          </cell>
          <cell r="I109">
            <v>69.6</v>
          </cell>
          <cell r="K109" t="str">
            <v>×</v>
          </cell>
          <cell r="L109">
            <v>0.15</v>
          </cell>
        </row>
        <row r="111">
          <cell r="A111">
            <v>20</v>
          </cell>
          <cell r="B111" t="str">
            <v>有線式灯台監視装置改造</v>
          </cell>
          <cell r="C111" t="str">
            <v>受信装置</v>
          </cell>
          <cell r="E111" t="str">
            <v>式</v>
          </cell>
          <cell r="F111">
            <v>1</v>
          </cell>
          <cell r="H111">
            <v>51860.5</v>
          </cell>
          <cell r="T111">
            <v>10</v>
          </cell>
        </row>
        <row r="112">
          <cell r="C112" t="str">
            <v>ＭＰＩユニット用ＲＯＭ</v>
          </cell>
          <cell r="D112" t="str">
            <v>ＭＰＩユニット用</v>
          </cell>
          <cell r="E112" t="str">
            <v>個</v>
          </cell>
          <cell r="F112">
            <v>1</v>
          </cell>
          <cell r="H112">
            <v>50000</v>
          </cell>
          <cell r="I112" t="str">
            <v>市価</v>
          </cell>
          <cell r="R112" t="str">
            <v>特定材料A</v>
          </cell>
        </row>
        <row r="113">
          <cell r="C113" t="str">
            <v>ダイオード</v>
          </cell>
          <cell r="D113" t="str">
            <v>1S953</v>
          </cell>
          <cell r="E113" t="str">
            <v>個</v>
          </cell>
          <cell r="F113">
            <v>2</v>
          </cell>
          <cell r="G113">
            <v>100</v>
          </cell>
          <cell r="H113">
            <v>200</v>
          </cell>
          <cell r="I113" t="str">
            <v>市価</v>
          </cell>
        </row>
        <row r="114">
          <cell r="C114" t="str">
            <v>ピンヘッタ</v>
          </cell>
          <cell r="D114" t="str">
            <v>5P</v>
          </cell>
          <cell r="E114" t="str">
            <v>個</v>
          </cell>
          <cell r="F114">
            <v>1</v>
          </cell>
          <cell r="H114">
            <v>100</v>
          </cell>
          <cell r="I114" t="str">
            <v>市価</v>
          </cell>
        </row>
        <row r="115">
          <cell r="C115" t="str">
            <v>ショートソケット</v>
          </cell>
          <cell r="E115" t="str">
            <v>個</v>
          </cell>
          <cell r="F115">
            <v>2</v>
          </cell>
          <cell r="G115">
            <v>25</v>
          </cell>
          <cell r="H115">
            <v>50</v>
          </cell>
          <cell r="I115" t="str">
            <v>市価</v>
          </cell>
        </row>
        <row r="116">
          <cell r="C116" t="str">
            <v>雑材料</v>
          </cell>
          <cell r="D116" t="str">
            <v>（材）×３％</v>
          </cell>
          <cell r="E116" t="str">
            <v>式</v>
          </cell>
          <cell r="F116">
            <v>1</v>
          </cell>
          <cell r="H116">
            <v>1510.5</v>
          </cell>
          <cell r="I116">
            <v>50350</v>
          </cell>
          <cell r="K116" t="str">
            <v>×</v>
          </cell>
          <cell r="L116">
            <v>0.03</v>
          </cell>
        </row>
        <row r="118">
          <cell r="A118">
            <v>21</v>
          </cell>
          <cell r="B118" t="str">
            <v>ＬＡ管制器Ⅰ型改造</v>
          </cell>
          <cell r="E118" t="str">
            <v>式</v>
          </cell>
          <cell r="F118">
            <v>1</v>
          </cell>
          <cell r="H118">
            <v>132048</v>
          </cell>
        </row>
        <row r="119">
          <cell r="C119" t="str">
            <v>ＬＡ管制器Ⅰ型改造</v>
          </cell>
          <cell r="D119" t="str">
            <v>南灯台</v>
          </cell>
          <cell r="E119" t="str">
            <v>式</v>
          </cell>
          <cell r="F119">
            <v>1</v>
          </cell>
          <cell r="H119">
            <v>309</v>
          </cell>
          <cell r="J119" t="str">
            <v>一位代価</v>
          </cell>
          <cell r="K119">
            <v>22</v>
          </cell>
        </row>
        <row r="120">
          <cell r="C120" t="str">
            <v>ＬＡ管制器Ⅰ型改造</v>
          </cell>
          <cell r="D120" t="str">
            <v>北灯台</v>
          </cell>
          <cell r="E120" t="str">
            <v>式</v>
          </cell>
          <cell r="F120">
            <v>1</v>
          </cell>
          <cell r="H120">
            <v>131739</v>
          </cell>
          <cell r="J120" t="str">
            <v>一位代価</v>
          </cell>
          <cell r="K120">
            <v>23</v>
          </cell>
        </row>
        <row r="122">
          <cell r="A122">
            <v>22</v>
          </cell>
          <cell r="B122" t="str">
            <v>ＬＡ管制器Ⅰ型改造</v>
          </cell>
          <cell r="D122" t="str">
            <v>南灯台</v>
          </cell>
          <cell r="E122" t="str">
            <v>式</v>
          </cell>
          <cell r="F122">
            <v>1</v>
          </cell>
          <cell r="H122">
            <v>309</v>
          </cell>
        </row>
        <row r="123">
          <cell r="C123" t="str">
            <v>４Ｐ端子</v>
          </cell>
          <cell r="D123" t="str">
            <v>ML3391-4P</v>
          </cell>
          <cell r="E123" t="str">
            <v>個</v>
          </cell>
          <cell r="F123">
            <v>1</v>
          </cell>
          <cell r="H123">
            <v>300</v>
          </cell>
          <cell r="I123" t="str">
            <v>市価</v>
          </cell>
        </row>
        <row r="124">
          <cell r="C124" t="str">
            <v>雑材料</v>
          </cell>
          <cell r="D124" t="str">
            <v>（材）×３％</v>
          </cell>
          <cell r="E124" t="str">
            <v>式</v>
          </cell>
          <cell r="F124">
            <v>1</v>
          </cell>
          <cell r="H124">
            <v>9</v>
          </cell>
          <cell r="I124">
            <v>300</v>
          </cell>
          <cell r="K124" t="str">
            <v>×</v>
          </cell>
          <cell r="L124">
            <v>0.03</v>
          </cell>
        </row>
        <row r="128">
          <cell r="A128">
            <v>23</v>
          </cell>
          <cell r="B128" t="str">
            <v>ＬＡ管制器Ⅰ型改造</v>
          </cell>
          <cell r="D128" t="str">
            <v>北灯台</v>
          </cell>
          <cell r="E128" t="str">
            <v>式</v>
          </cell>
          <cell r="F128">
            <v>1</v>
          </cell>
          <cell r="H128">
            <v>131739</v>
          </cell>
        </row>
        <row r="129">
          <cell r="C129" t="str">
            <v>４Ｐ端子</v>
          </cell>
          <cell r="D129" t="str">
            <v>ML3391-4P</v>
          </cell>
          <cell r="E129" t="str">
            <v>個</v>
          </cell>
          <cell r="F129">
            <v>1</v>
          </cell>
          <cell r="H129">
            <v>300</v>
          </cell>
          <cell r="I129" t="str">
            <v>市価</v>
          </cell>
        </row>
        <row r="130">
          <cell r="C130" t="str">
            <v>雑材料</v>
          </cell>
          <cell r="D130" t="str">
            <v>（材）×３％</v>
          </cell>
          <cell r="E130" t="str">
            <v>式</v>
          </cell>
          <cell r="F130">
            <v>1</v>
          </cell>
          <cell r="H130">
            <v>9</v>
          </cell>
          <cell r="I130">
            <v>300</v>
          </cell>
          <cell r="K130" t="str">
            <v>×</v>
          </cell>
          <cell r="L130">
            <v>0.03</v>
          </cell>
        </row>
        <row r="131">
          <cell r="C131" t="str">
            <v>保護端子函ＳＰＴ－ＢＯＸ</v>
          </cell>
          <cell r="D131" t="str">
            <v>取付</v>
          </cell>
          <cell r="E131" t="str">
            <v>式</v>
          </cell>
          <cell r="F131">
            <v>1</v>
          </cell>
          <cell r="H131">
            <v>131430</v>
          </cell>
          <cell r="J131" t="str">
            <v>一位代価</v>
          </cell>
          <cell r="K131">
            <v>2</v>
          </cell>
        </row>
        <row r="133">
          <cell r="A133">
            <v>24</v>
          </cell>
          <cell r="B133" t="str">
            <v>交通船</v>
          </cell>
          <cell r="C133" t="str">
            <v>鋼D 50PS 4.9t</v>
          </cell>
          <cell r="E133" t="str">
            <v>日</v>
          </cell>
          <cell r="F133">
            <v>1</v>
          </cell>
          <cell r="H133">
            <v>64708.93</v>
          </cell>
          <cell r="I133" t="str">
            <v>港湾 単P27</v>
          </cell>
          <cell r="T133">
            <v>26</v>
          </cell>
        </row>
        <row r="134">
          <cell r="C134" t="str">
            <v>主燃料</v>
          </cell>
          <cell r="D134" t="str">
            <v>Ａ重油</v>
          </cell>
          <cell r="E134" t="str">
            <v>㍑</v>
          </cell>
          <cell r="F134">
            <v>45</v>
          </cell>
          <cell r="G134">
            <v>29.5</v>
          </cell>
          <cell r="H134">
            <v>1327.5</v>
          </cell>
          <cell r="I134" t="str">
            <v>物 P694 四日市 ローリ</v>
          </cell>
        </row>
        <row r="135">
          <cell r="C135" t="str">
            <v>高級船員</v>
          </cell>
          <cell r="E135" t="str">
            <v>人</v>
          </cell>
          <cell r="F135">
            <v>1.2</v>
          </cell>
          <cell r="G135">
            <v>26400</v>
          </cell>
          <cell r="H135">
            <v>31680</v>
          </cell>
          <cell r="I135" t="str">
            <v>三重県</v>
          </cell>
          <cell r="L135" t="str">
            <v>β</v>
          </cell>
          <cell r="M135" t="str">
            <v>＝</v>
          </cell>
          <cell r="N135">
            <v>1.2</v>
          </cell>
        </row>
        <row r="136">
          <cell r="C136" t="str">
            <v>普通船員</v>
          </cell>
          <cell r="E136" t="str">
            <v>人</v>
          </cell>
          <cell r="F136">
            <v>1.2</v>
          </cell>
          <cell r="G136">
            <v>19700</v>
          </cell>
          <cell r="H136">
            <v>23640</v>
          </cell>
          <cell r="I136" t="str">
            <v>三重県</v>
          </cell>
          <cell r="L136" t="str">
            <v>β</v>
          </cell>
          <cell r="M136" t="str">
            <v>＝</v>
          </cell>
          <cell r="N136">
            <v>1.2</v>
          </cell>
        </row>
        <row r="137">
          <cell r="C137" t="str">
            <v>損料</v>
          </cell>
          <cell r="D137" t="str">
            <v>運転</v>
          </cell>
          <cell r="E137" t="str">
            <v>日</v>
          </cell>
          <cell r="F137">
            <v>1</v>
          </cell>
          <cell r="G137">
            <v>2740</v>
          </cell>
          <cell r="H137">
            <v>2740</v>
          </cell>
          <cell r="I137" t="str">
            <v>損 船P13</v>
          </cell>
        </row>
        <row r="138">
          <cell r="C138" t="str">
            <v>損料</v>
          </cell>
          <cell r="D138" t="str">
            <v>供用</v>
          </cell>
          <cell r="E138" t="str">
            <v>日</v>
          </cell>
          <cell r="F138">
            <v>1.65</v>
          </cell>
          <cell r="G138">
            <v>3030</v>
          </cell>
          <cell r="H138">
            <v>4999.5</v>
          </cell>
          <cell r="I138" t="str">
            <v>損 船P14</v>
          </cell>
          <cell r="L138" t="str">
            <v>α</v>
          </cell>
          <cell r="M138" t="str">
            <v>＝</v>
          </cell>
          <cell r="N138">
            <v>1.65</v>
          </cell>
        </row>
        <row r="139">
          <cell r="C139" t="str">
            <v>雑材料</v>
          </cell>
          <cell r="D139" t="str">
            <v>（上記）×０.５％</v>
          </cell>
          <cell r="E139" t="str">
            <v>式</v>
          </cell>
          <cell r="F139">
            <v>1</v>
          </cell>
          <cell r="H139">
            <v>321.93</v>
          </cell>
          <cell r="I139">
            <v>64387</v>
          </cell>
          <cell r="K139" t="str">
            <v>×</v>
          </cell>
          <cell r="L139">
            <v>0.005</v>
          </cell>
        </row>
        <row r="141">
          <cell r="A141">
            <v>25</v>
          </cell>
          <cell r="B141" t="str">
            <v>試験調整費</v>
          </cell>
          <cell r="E141" t="str">
            <v>式</v>
          </cell>
          <cell r="F141">
            <v>1</v>
          </cell>
          <cell r="H141">
            <v>500000</v>
          </cell>
          <cell r="I141" t="str">
            <v>海電指 P2-12</v>
          </cell>
          <cell r="T141">
            <v>26</v>
          </cell>
        </row>
        <row r="142">
          <cell r="C142" t="str">
            <v>技術者</v>
          </cell>
          <cell r="E142" t="str">
            <v>人</v>
          </cell>
          <cell r="F142">
            <v>10</v>
          </cell>
          <cell r="G142">
            <v>50000</v>
          </cell>
          <cell r="H142">
            <v>500000</v>
          </cell>
          <cell r="I142" t="str">
            <v>市価</v>
          </cell>
        </row>
        <row r="144">
          <cell r="A144">
            <v>26</v>
          </cell>
          <cell r="B144" t="str">
            <v>旅費</v>
          </cell>
          <cell r="C144" t="str">
            <v>技術者</v>
          </cell>
          <cell r="E144" t="str">
            <v>式</v>
          </cell>
          <cell r="F144">
            <v>1</v>
          </cell>
          <cell r="H144">
            <v>121878</v>
          </cell>
          <cell r="I144" t="str">
            <v>海電指 P2-7</v>
          </cell>
          <cell r="T144">
            <v>26</v>
          </cell>
        </row>
        <row r="145">
          <cell r="C145" t="str">
            <v>ＪＲ運賃等</v>
          </cell>
          <cell r="D145" t="str">
            <v>東京～四日市</v>
          </cell>
          <cell r="E145" t="str">
            <v>往復</v>
          </cell>
          <cell r="F145">
            <v>2</v>
          </cell>
          <cell r="G145">
            <v>21160</v>
          </cell>
          <cell r="H145">
            <v>42320</v>
          </cell>
          <cell r="I145">
            <v>11110</v>
          </cell>
          <cell r="K145" t="str">
            <v>÷</v>
          </cell>
          <cell r="L145">
            <v>1.05</v>
          </cell>
          <cell r="M145" t="str">
            <v>×</v>
          </cell>
          <cell r="N145">
            <v>2</v>
          </cell>
        </row>
        <row r="146">
          <cell r="C146" t="str">
            <v>宿泊費</v>
          </cell>
          <cell r="D146" t="str">
            <v>４級以上</v>
          </cell>
          <cell r="E146" t="str">
            <v>泊</v>
          </cell>
          <cell r="F146">
            <v>2</v>
          </cell>
          <cell r="G146">
            <v>9333</v>
          </cell>
          <cell r="H146">
            <v>18666</v>
          </cell>
          <cell r="I146">
            <v>9800</v>
          </cell>
          <cell r="K146" t="str">
            <v>÷</v>
          </cell>
          <cell r="L146">
            <v>1.05</v>
          </cell>
        </row>
        <row r="147">
          <cell r="C147" t="str">
            <v>滞在日額旅費</v>
          </cell>
          <cell r="D147" t="str">
            <v>４級以上</v>
          </cell>
          <cell r="E147" t="str">
            <v>泊</v>
          </cell>
          <cell r="F147">
            <v>6</v>
          </cell>
          <cell r="G147">
            <v>8752</v>
          </cell>
          <cell r="H147">
            <v>52512</v>
          </cell>
          <cell r="I147">
            <v>9190</v>
          </cell>
          <cell r="K147" t="str">
            <v>÷</v>
          </cell>
          <cell r="L147">
            <v>1.05</v>
          </cell>
        </row>
        <row r="148">
          <cell r="C148" t="str">
            <v>日当</v>
          </cell>
          <cell r="D148" t="str">
            <v>４級以上</v>
          </cell>
          <cell r="E148" t="str">
            <v>日</v>
          </cell>
          <cell r="F148">
            <v>4</v>
          </cell>
          <cell r="G148">
            <v>2095</v>
          </cell>
          <cell r="H148">
            <v>8380</v>
          </cell>
          <cell r="I148">
            <v>2200</v>
          </cell>
          <cell r="K148" t="str">
            <v>÷</v>
          </cell>
          <cell r="L148">
            <v>1.05</v>
          </cell>
        </row>
        <row r="149">
          <cell r="A149">
            <v>27</v>
          </cell>
          <cell r="B149" t="str">
            <v>携帯電話契約</v>
          </cell>
          <cell r="E149" t="str">
            <v>台</v>
          </cell>
          <cell r="F149">
            <v>1</v>
          </cell>
          <cell r="H149">
            <v>3000</v>
          </cell>
          <cell r="T149">
            <v>26</v>
          </cell>
        </row>
        <row r="150">
          <cell r="C150" t="str">
            <v>契約事務手数料</v>
          </cell>
          <cell r="E150" t="str">
            <v>台</v>
          </cell>
          <cell r="F150">
            <v>1</v>
          </cell>
          <cell r="G150">
            <v>3000</v>
          </cell>
          <cell r="H150">
            <v>3000</v>
          </cell>
          <cell r="I150" t="str">
            <v>市価</v>
          </cell>
        </row>
        <row r="152">
          <cell r="A152">
            <v>28</v>
          </cell>
          <cell r="B152" t="str">
            <v>電話休止事務</v>
          </cell>
          <cell r="E152" t="str">
            <v>台</v>
          </cell>
          <cell r="F152">
            <v>1</v>
          </cell>
          <cell r="H152">
            <v>2000</v>
          </cell>
          <cell r="T152">
            <v>26</v>
          </cell>
        </row>
        <row r="153">
          <cell r="C153" t="str">
            <v>休止事務手数料</v>
          </cell>
          <cell r="E153" t="str">
            <v>台</v>
          </cell>
          <cell r="F153">
            <v>1</v>
          </cell>
          <cell r="G153">
            <v>2000</v>
          </cell>
          <cell r="H153">
            <v>2000</v>
          </cell>
          <cell r="I153" t="str">
            <v>市価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工事用 (様式)  変更"/>
      <sheetName val="変更理由書"/>
      <sheetName val="消費税相当額"/>
      <sheetName val="表紙"/>
      <sheetName val="工事用 (様式)"/>
      <sheetName val="内訳書"/>
      <sheetName val="明細書"/>
      <sheetName val="諸経費"/>
      <sheetName val="代価表"/>
      <sheetName val="積算資料"/>
      <sheetName val="労務単価R4.2"/>
      <sheetName val="掛け率"/>
      <sheetName val="産廃処分費"/>
      <sheetName val="計算書式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設計書表紙"/>
      <sheetName val="設計書(建築）金入り"/>
      <sheetName val="代価表"/>
      <sheetName val="一式内訳書"/>
      <sheetName val="見積書比較表"/>
    </sheetNames>
    <sheetDataSet>
      <sheetData sheetId="2">
        <row r="148">
          <cell r="N148" t="str">
            <v>内１</v>
          </cell>
        </row>
        <row r="150">
          <cell r="N150" t="str">
            <v>内２</v>
          </cell>
        </row>
        <row r="152">
          <cell r="N152" t="str">
            <v>内３</v>
          </cell>
        </row>
        <row r="154">
          <cell r="N154" t="str">
            <v>内４</v>
          </cell>
        </row>
        <row r="156">
          <cell r="N156" t="str">
            <v>内５</v>
          </cell>
        </row>
        <row r="158">
          <cell r="N158" t="str">
            <v>内６</v>
          </cell>
        </row>
        <row r="160">
          <cell r="N160" t="str">
            <v>内７</v>
          </cell>
        </row>
        <row r="184">
          <cell r="N184" t="str">
            <v>A8</v>
          </cell>
        </row>
        <row r="186">
          <cell r="N186" t="str">
            <v>A14</v>
          </cell>
        </row>
        <row r="188">
          <cell r="N188" t="str">
            <v>A12</v>
          </cell>
        </row>
        <row r="190">
          <cell r="N190" t="str">
            <v>A13</v>
          </cell>
        </row>
        <row r="219">
          <cell r="N219" t="str">
            <v>A15</v>
          </cell>
        </row>
        <row r="221">
          <cell r="N221" t="str">
            <v>A17</v>
          </cell>
        </row>
        <row r="223">
          <cell r="N223" t="str">
            <v>〃</v>
          </cell>
        </row>
        <row r="225">
          <cell r="N225" t="str">
            <v>〃</v>
          </cell>
        </row>
        <row r="227">
          <cell r="N227" t="str">
            <v>A18</v>
          </cell>
        </row>
        <row r="229">
          <cell r="N229" t="str">
            <v>A14</v>
          </cell>
        </row>
        <row r="231">
          <cell r="N231" t="str">
            <v>〃</v>
          </cell>
        </row>
        <row r="233">
          <cell r="N233" t="str">
            <v>〃</v>
          </cell>
        </row>
        <row r="255">
          <cell r="N255" t="str">
            <v>A22</v>
          </cell>
        </row>
        <row r="257">
          <cell r="N257" t="str">
            <v>〃</v>
          </cell>
        </row>
        <row r="259">
          <cell r="N259" t="str">
            <v>〃</v>
          </cell>
        </row>
        <row r="261">
          <cell r="N261" t="str">
            <v>〃</v>
          </cell>
        </row>
        <row r="263">
          <cell r="N263" t="str">
            <v>内８</v>
          </cell>
        </row>
        <row r="265">
          <cell r="N265" t="str">
            <v>A23</v>
          </cell>
        </row>
        <row r="290">
          <cell r="N290" t="str">
            <v>A24</v>
          </cell>
        </row>
        <row r="292">
          <cell r="N292" t="str">
            <v>〃</v>
          </cell>
        </row>
        <row r="294">
          <cell r="N294" t="str">
            <v>A26</v>
          </cell>
        </row>
        <row r="296">
          <cell r="N296" t="str">
            <v>〃</v>
          </cell>
        </row>
        <row r="298">
          <cell r="N298" t="str">
            <v>〃</v>
          </cell>
        </row>
        <row r="300">
          <cell r="N300" t="str">
            <v>内９</v>
          </cell>
        </row>
        <row r="302">
          <cell r="N302" t="str">
            <v>A27</v>
          </cell>
        </row>
        <row r="304">
          <cell r="N304" t="str">
            <v>〃</v>
          </cell>
        </row>
        <row r="326">
          <cell r="N326" t="str">
            <v>見1</v>
          </cell>
        </row>
        <row r="328">
          <cell r="N328" t="str">
            <v>物33</v>
          </cell>
        </row>
        <row r="330">
          <cell r="N330" t="str">
            <v>33400＋1000    A28</v>
          </cell>
        </row>
        <row r="332">
          <cell r="N332" t="str">
            <v>31300+1000      〃</v>
          </cell>
        </row>
        <row r="334">
          <cell r="N334" t="str">
            <v>30200＋1000     〃</v>
          </cell>
        </row>
        <row r="336">
          <cell r="N336" t="str">
            <v>50200+1000      〃</v>
          </cell>
        </row>
        <row r="338">
          <cell r="N338" t="str">
            <v>物30</v>
          </cell>
        </row>
        <row r="340">
          <cell r="N340" t="str">
            <v>〃</v>
          </cell>
        </row>
        <row r="342">
          <cell r="N342" t="str">
            <v>44700 +1000    A28</v>
          </cell>
        </row>
        <row r="344">
          <cell r="N344" t="str">
            <v>内10</v>
          </cell>
        </row>
        <row r="346">
          <cell r="N346" t="str">
            <v>内11</v>
          </cell>
        </row>
        <row r="348">
          <cell r="N348" t="str">
            <v>内12</v>
          </cell>
        </row>
        <row r="350">
          <cell r="N350" t="str">
            <v>内13</v>
          </cell>
        </row>
        <row r="352">
          <cell r="N352" t="str">
            <v>内14</v>
          </cell>
        </row>
        <row r="359">
          <cell r="N359" t="str">
            <v>内15</v>
          </cell>
        </row>
        <row r="361">
          <cell r="N361" t="str">
            <v>内16</v>
          </cell>
        </row>
        <row r="363">
          <cell r="N363" t="str">
            <v>見1</v>
          </cell>
        </row>
        <row r="397">
          <cell r="N397" t="str">
            <v>A30</v>
          </cell>
        </row>
        <row r="399">
          <cell r="N399" t="str">
            <v>物766</v>
          </cell>
        </row>
        <row r="432">
          <cell r="N432" t="str">
            <v>A32</v>
          </cell>
        </row>
        <row r="434">
          <cell r="N434" t="str">
            <v>〃</v>
          </cell>
        </row>
        <row r="436">
          <cell r="N436" t="str">
            <v>〃</v>
          </cell>
        </row>
        <row r="438">
          <cell r="N438" t="str">
            <v>〃</v>
          </cell>
        </row>
        <row r="468">
          <cell r="N468" t="str">
            <v>A36</v>
          </cell>
        </row>
        <row r="470">
          <cell r="N470" t="str">
            <v>A38</v>
          </cell>
        </row>
        <row r="503">
          <cell r="N503" t="str">
            <v>A39</v>
          </cell>
        </row>
        <row r="505">
          <cell r="N505" t="str">
            <v>物121</v>
          </cell>
        </row>
        <row r="507">
          <cell r="N507" t="str">
            <v>A39</v>
          </cell>
        </row>
        <row r="509">
          <cell r="N509" t="str">
            <v>見2</v>
          </cell>
        </row>
        <row r="511">
          <cell r="N511" t="str">
            <v>〃</v>
          </cell>
        </row>
        <row r="513">
          <cell r="N513" t="str">
            <v>〃</v>
          </cell>
        </row>
        <row r="515">
          <cell r="N515" t="str">
            <v>A39</v>
          </cell>
        </row>
        <row r="517">
          <cell r="N517" t="str">
            <v>見2</v>
          </cell>
        </row>
        <row r="519">
          <cell r="N519" t="str">
            <v>〃</v>
          </cell>
        </row>
        <row r="521">
          <cell r="N521" t="str">
            <v>〃</v>
          </cell>
        </row>
        <row r="523">
          <cell r="N523" t="str">
            <v>〃</v>
          </cell>
        </row>
        <row r="525">
          <cell r="N525" t="str">
            <v>〃</v>
          </cell>
        </row>
        <row r="527">
          <cell r="N527" t="str">
            <v>〃</v>
          </cell>
        </row>
        <row r="529">
          <cell r="N529" t="str">
            <v>〃</v>
          </cell>
        </row>
        <row r="537">
          <cell r="N537" t="str">
            <v>内17</v>
          </cell>
        </row>
        <row r="539">
          <cell r="N539" t="str">
            <v>A39</v>
          </cell>
        </row>
        <row r="541">
          <cell r="N541" t="str">
            <v>物779</v>
          </cell>
        </row>
        <row r="543">
          <cell r="N543" t="str">
            <v>見2</v>
          </cell>
        </row>
        <row r="545">
          <cell r="N545" t="str">
            <v>〃</v>
          </cell>
        </row>
        <row r="574">
          <cell r="N574" t="str">
            <v>見3</v>
          </cell>
        </row>
        <row r="576">
          <cell r="N576" t="str">
            <v>A41</v>
          </cell>
        </row>
        <row r="578">
          <cell r="N578" t="str">
            <v>見3</v>
          </cell>
        </row>
        <row r="580">
          <cell r="N580" t="str">
            <v>〃</v>
          </cell>
        </row>
        <row r="582">
          <cell r="N582" t="str">
            <v>〃</v>
          </cell>
        </row>
        <row r="584">
          <cell r="N584" t="str">
            <v>見3</v>
          </cell>
        </row>
        <row r="586">
          <cell r="N586" t="str">
            <v>A42</v>
          </cell>
        </row>
        <row r="588">
          <cell r="N588" t="str">
            <v>A41</v>
          </cell>
        </row>
        <row r="590">
          <cell r="N590" t="str">
            <v>A68</v>
          </cell>
        </row>
        <row r="592">
          <cell r="N592" t="str">
            <v>見3</v>
          </cell>
        </row>
        <row r="610">
          <cell r="N610" t="str">
            <v>物783</v>
          </cell>
        </row>
        <row r="612">
          <cell r="N612" t="str">
            <v>A44</v>
          </cell>
        </row>
        <row r="614">
          <cell r="N614" t="str">
            <v>見4</v>
          </cell>
        </row>
        <row r="616">
          <cell r="N616" t="str">
            <v>〃</v>
          </cell>
        </row>
        <row r="618">
          <cell r="N618" t="str">
            <v>〃</v>
          </cell>
        </row>
        <row r="620">
          <cell r="N620" t="str">
            <v>〃</v>
          </cell>
        </row>
        <row r="622">
          <cell r="N622" t="str">
            <v>〃</v>
          </cell>
        </row>
        <row r="624">
          <cell r="N624" t="str">
            <v>〃</v>
          </cell>
        </row>
        <row r="626">
          <cell r="N626" t="str">
            <v>〃</v>
          </cell>
        </row>
        <row r="628">
          <cell r="N628" t="str">
            <v>〃</v>
          </cell>
        </row>
        <row r="630">
          <cell r="N630" t="str">
            <v>A44</v>
          </cell>
        </row>
        <row r="632">
          <cell r="N632" t="str">
            <v>A45</v>
          </cell>
        </row>
        <row r="633">
          <cell r="N633" t="str">
            <v>笠木W=150準用</v>
          </cell>
        </row>
        <row r="634">
          <cell r="N634" t="str">
            <v>物783</v>
          </cell>
        </row>
        <row r="645">
          <cell r="N645" t="str">
            <v>A52</v>
          </cell>
        </row>
        <row r="647">
          <cell r="N647" t="str">
            <v>A55</v>
          </cell>
        </row>
        <row r="649">
          <cell r="N649" t="str">
            <v>A54</v>
          </cell>
        </row>
        <row r="651">
          <cell r="N651" t="str">
            <v>A53</v>
          </cell>
        </row>
        <row r="653">
          <cell r="N653" t="str">
            <v>A52</v>
          </cell>
        </row>
        <row r="655">
          <cell r="N655" t="str">
            <v>〃</v>
          </cell>
        </row>
        <row r="657">
          <cell r="N657" t="str">
            <v>A53</v>
          </cell>
        </row>
        <row r="659">
          <cell r="N659" t="str">
            <v>A54</v>
          </cell>
        </row>
        <row r="661">
          <cell r="N661" t="str">
            <v>A53</v>
          </cell>
        </row>
        <row r="681">
          <cell r="N681" t="str">
            <v>見5</v>
          </cell>
        </row>
        <row r="683">
          <cell r="N683" t="str">
            <v>〃</v>
          </cell>
        </row>
        <row r="685">
          <cell r="N685" t="str">
            <v>〃</v>
          </cell>
        </row>
        <row r="687">
          <cell r="N687" t="str">
            <v>〃</v>
          </cell>
        </row>
        <row r="689">
          <cell r="N689" t="str">
            <v>〃</v>
          </cell>
        </row>
        <row r="691">
          <cell r="N691" t="str">
            <v>〃</v>
          </cell>
        </row>
        <row r="693">
          <cell r="N693" t="str">
            <v>〃</v>
          </cell>
        </row>
        <row r="695">
          <cell r="N695" t="str">
            <v>〃</v>
          </cell>
        </row>
        <row r="697">
          <cell r="N697" t="str">
            <v>〃</v>
          </cell>
        </row>
        <row r="699">
          <cell r="N699" t="str">
            <v>〃</v>
          </cell>
        </row>
        <row r="701">
          <cell r="N701" t="str">
            <v>〃</v>
          </cell>
        </row>
        <row r="703">
          <cell r="N703" t="str">
            <v>〃</v>
          </cell>
        </row>
        <row r="705">
          <cell r="N705" t="str">
            <v>〃</v>
          </cell>
        </row>
        <row r="707">
          <cell r="N707" t="str">
            <v>20%</v>
          </cell>
        </row>
        <row r="714">
          <cell r="N714" t="str">
            <v>見5</v>
          </cell>
        </row>
        <row r="716">
          <cell r="N716" t="str">
            <v>20%</v>
          </cell>
        </row>
        <row r="718">
          <cell r="N718" t="str">
            <v>見6</v>
          </cell>
        </row>
        <row r="720">
          <cell r="N720" t="str">
            <v>〃</v>
          </cell>
        </row>
        <row r="722">
          <cell r="N722" t="str">
            <v>〃</v>
          </cell>
        </row>
        <row r="724">
          <cell r="N724" t="str">
            <v>〃</v>
          </cell>
        </row>
        <row r="726">
          <cell r="N726" t="str">
            <v>〃</v>
          </cell>
        </row>
        <row r="728">
          <cell r="N728" t="str">
            <v>〃</v>
          </cell>
        </row>
        <row r="730">
          <cell r="N730" t="str">
            <v>〃</v>
          </cell>
        </row>
        <row r="732">
          <cell r="N732" t="str">
            <v>〃</v>
          </cell>
        </row>
        <row r="734">
          <cell r="N734" t="str">
            <v>〃</v>
          </cell>
        </row>
        <row r="736">
          <cell r="N736" t="str">
            <v>〃</v>
          </cell>
        </row>
        <row r="738">
          <cell r="N738" t="str">
            <v>〃</v>
          </cell>
        </row>
        <row r="740">
          <cell r="N740" t="str">
            <v>〃</v>
          </cell>
        </row>
        <row r="750">
          <cell r="N750" t="str">
            <v>見6</v>
          </cell>
        </row>
        <row r="752">
          <cell r="N752" t="str">
            <v>〃</v>
          </cell>
        </row>
        <row r="754">
          <cell r="N754" t="str">
            <v>〃</v>
          </cell>
        </row>
        <row r="756">
          <cell r="N756" t="str">
            <v>見7</v>
          </cell>
        </row>
        <row r="758">
          <cell r="N758" t="str">
            <v>〃</v>
          </cell>
        </row>
        <row r="760">
          <cell r="N760" t="str">
            <v>〃</v>
          </cell>
        </row>
        <row r="762">
          <cell r="N762" t="str">
            <v>〃</v>
          </cell>
        </row>
        <row r="764">
          <cell r="N764" t="str">
            <v>〃</v>
          </cell>
        </row>
        <row r="766">
          <cell r="N766" t="str">
            <v>〃</v>
          </cell>
        </row>
        <row r="768">
          <cell r="N768" t="str">
            <v>〃</v>
          </cell>
        </row>
        <row r="787">
          <cell r="N787" t="str">
            <v>見8</v>
          </cell>
        </row>
        <row r="789">
          <cell r="N789" t="str">
            <v>〃</v>
          </cell>
        </row>
        <row r="791">
          <cell r="N791" t="str">
            <v>〃</v>
          </cell>
        </row>
        <row r="793">
          <cell r="N793" t="str">
            <v>〃</v>
          </cell>
        </row>
        <row r="795">
          <cell r="N795" t="str">
            <v>〃</v>
          </cell>
        </row>
        <row r="797">
          <cell r="N797" t="str">
            <v>〃</v>
          </cell>
        </row>
        <row r="799">
          <cell r="N799" t="str">
            <v>〃</v>
          </cell>
        </row>
        <row r="801">
          <cell r="N801" t="str">
            <v>〃</v>
          </cell>
        </row>
        <row r="803">
          <cell r="N803" t="str">
            <v>〃</v>
          </cell>
        </row>
        <row r="805">
          <cell r="N805" t="str">
            <v>〃</v>
          </cell>
        </row>
        <row r="807">
          <cell r="N807" t="str">
            <v>〃</v>
          </cell>
        </row>
        <row r="809">
          <cell r="N809" t="str">
            <v>〃</v>
          </cell>
        </row>
        <row r="811">
          <cell r="N811" t="str">
            <v>〃</v>
          </cell>
        </row>
        <row r="813">
          <cell r="N813" t="str">
            <v>〃</v>
          </cell>
        </row>
        <row r="821">
          <cell r="N821" t="str">
            <v>見9</v>
          </cell>
        </row>
        <row r="823">
          <cell r="N823" t="str">
            <v>15%</v>
          </cell>
        </row>
        <row r="825">
          <cell r="N825" t="str">
            <v>見9</v>
          </cell>
        </row>
        <row r="827">
          <cell r="N827" t="str">
            <v>〃</v>
          </cell>
        </row>
        <row r="829">
          <cell r="N829" t="str">
            <v>15%</v>
          </cell>
        </row>
        <row r="831">
          <cell r="N831" t="str">
            <v>内19</v>
          </cell>
        </row>
        <row r="833">
          <cell r="N833" t="str">
            <v>見9</v>
          </cell>
        </row>
        <row r="858">
          <cell r="N858" t="str">
            <v>物788</v>
          </cell>
        </row>
        <row r="860">
          <cell r="N860" t="str">
            <v>A59</v>
          </cell>
        </row>
        <row r="862">
          <cell r="N862" t="str">
            <v>〃</v>
          </cell>
        </row>
        <row r="864">
          <cell r="N864" t="str">
            <v>〃</v>
          </cell>
        </row>
        <row r="866">
          <cell r="N866" t="str">
            <v>〃</v>
          </cell>
        </row>
        <row r="868">
          <cell r="N868" t="str">
            <v>A61</v>
          </cell>
        </row>
        <row r="870">
          <cell r="N870" t="str">
            <v>A32</v>
          </cell>
        </row>
        <row r="894">
          <cell r="N894" t="str">
            <v>A63</v>
          </cell>
        </row>
        <row r="896">
          <cell r="N896" t="str">
            <v>〃</v>
          </cell>
        </row>
        <row r="898">
          <cell r="N898" t="str">
            <v>〃</v>
          </cell>
        </row>
        <row r="900">
          <cell r="N900" t="str">
            <v>代1</v>
          </cell>
        </row>
        <row r="902">
          <cell r="N902" t="str">
            <v>〃</v>
          </cell>
        </row>
        <row r="904">
          <cell r="N904" t="str">
            <v>代2</v>
          </cell>
        </row>
        <row r="929">
          <cell r="N929" t="str">
            <v>A65</v>
          </cell>
        </row>
        <row r="931">
          <cell r="N931" t="str">
            <v>〃</v>
          </cell>
        </row>
        <row r="933">
          <cell r="N933" t="str">
            <v>〃</v>
          </cell>
        </row>
        <row r="935">
          <cell r="N935" t="str">
            <v>見10</v>
          </cell>
        </row>
        <row r="937">
          <cell r="N937" t="str">
            <v>A66</v>
          </cell>
        </row>
        <row r="939">
          <cell r="N939" t="str">
            <v>見10</v>
          </cell>
        </row>
        <row r="941">
          <cell r="N941" t="str">
            <v>A66</v>
          </cell>
        </row>
        <row r="943">
          <cell r="N943" t="str">
            <v>A68</v>
          </cell>
        </row>
        <row r="945">
          <cell r="N945" t="str">
            <v>〃</v>
          </cell>
        </row>
        <row r="947">
          <cell r="N947" t="str">
            <v>見10</v>
          </cell>
        </row>
        <row r="949">
          <cell r="N949" t="str">
            <v>〃</v>
          </cell>
        </row>
        <row r="951">
          <cell r="N951" t="str">
            <v>A67</v>
          </cell>
        </row>
        <row r="953">
          <cell r="N953" t="str">
            <v>見10</v>
          </cell>
        </row>
        <row r="955">
          <cell r="N955" t="str">
            <v>〃</v>
          </cell>
        </row>
        <row r="963">
          <cell r="N963" t="str">
            <v>A69</v>
          </cell>
        </row>
        <row r="965">
          <cell r="N965" t="str">
            <v>〃</v>
          </cell>
        </row>
        <row r="967">
          <cell r="N967" t="str">
            <v>物796</v>
          </cell>
        </row>
        <row r="969">
          <cell r="N969" t="str">
            <v>代2</v>
          </cell>
        </row>
        <row r="971">
          <cell r="N971" t="str">
            <v>見10</v>
          </cell>
        </row>
        <row r="973">
          <cell r="N973" t="str">
            <v>〃</v>
          </cell>
        </row>
        <row r="975">
          <cell r="N975" t="str">
            <v>〃</v>
          </cell>
        </row>
        <row r="977">
          <cell r="N977" t="str">
            <v>〃</v>
          </cell>
        </row>
        <row r="979">
          <cell r="N979" t="str">
            <v>〃</v>
          </cell>
        </row>
        <row r="981">
          <cell r="N981" t="str">
            <v>〃</v>
          </cell>
        </row>
        <row r="983">
          <cell r="N983" t="str">
            <v>〃</v>
          </cell>
        </row>
        <row r="985">
          <cell r="N985" t="str">
            <v>〃</v>
          </cell>
        </row>
        <row r="987">
          <cell r="N987" t="str">
            <v>見11</v>
          </cell>
        </row>
        <row r="989">
          <cell r="N989" t="str">
            <v>〃</v>
          </cell>
        </row>
        <row r="1000">
          <cell r="N1000" t="str">
            <v>住単7-6</v>
          </cell>
        </row>
        <row r="1002">
          <cell r="N1002" t="str">
            <v>見11</v>
          </cell>
        </row>
        <row r="1004">
          <cell r="N1004" t="str">
            <v>住単7-5</v>
          </cell>
        </row>
        <row r="1006">
          <cell r="N1006" t="str">
            <v>内21</v>
          </cell>
        </row>
        <row r="1036">
          <cell r="N1036" t="str">
            <v>市土</v>
          </cell>
        </row>
        <row r="1038">
          <cell r="N1038" t="str">
            <v>見11</v>
          </cell>
        </row>
        <row r="1040">
          <cell r="N1040" t="str">
            <v>市土</v>
          </cell>
        </row>
        <row r="1042">
          <cell r="N1042" t="str">
            <v>A46</v>
          </cell>
        </row>
        <row r="1044">
          <cell r="N1044" t="str">
            <v>市土</v>
          </cell>
        </row>
        <row r="1046">
          <cell r="N1046" t="str">
            <v>住単2-33</v>
          </cell>
        </row>
        <row r="1048">
          <cell r="N1048" t="str">
            <v>内22</v>
          </cell>
        </row>
        <row r="1050">
          <cell r="N1050" t="str">
            <v>A14</v>
          </cell>
        </row>
        <row r="1052">
          <cell r="N1052" t="str">
            <v>A24</v>
          </cell>
        </row>
        <row r="1054">
          <cell r="N1054" t="str">
            <v>〃</v>
          </cell>
        </row>
        <row r="1056">
          <cell r="N1056" t="str">
            <v>内24</v>
          </cell>
        </row>
        <row r="1058">
          <cell r="N1058" t="str">
            <v>A27</v>
          </cell>
        </row>
        <row r="1060">
          <cell r="N1060" t="str">
            <v>A22</v>
          </cell>
        </row>
        <row r="1062">
          <cell r="N1062" t="str">
            <v>〃</v>
          </cell>
        </row>
        <row r="1069">
          <cell r="N1069" t="str">
            <v>内23</v>
          </cell>
        </row>
        <row r="1071">
          <cell r="N1071" t="str">
            <v>M28</v>
          </cell>
        </row>
        <row r="1107">
          <cell r="N1107" t="str">
            <v>見12</v>
          </cell>
        </row>
        <row r="1109">
          <cell r="N1109" t="str">
            <v>見13</v>
          </cell>
        </row>
        <row r="1111">
          <cell r="N1111" t="str">
            <v>見12</v>
          </cell>
        </row>
        <row r="1113">
          <cell r="N1113" t="str">
            <v>〃</v>
          </cell>
        </row>
        <row r="1115">
          <cell r="N1115" t="str">
            <v>〃</v>
          </cell>
        </row>
        <row r="1117">
          <cell r="N1117" t="str">
            <v>〃</v>
          </cell>
        </row>
        <row r="1119">
          <cell r="N1119" t="str">
            <v>A45</v>
          </cell>
        </row>
        <row r="1121">
          <cell r="N1121" t="str">
            <v>見12</v>
          </cell>
        </row>
        <row r="1123">
          <cell r="N1123" t="str">
            <v>〃</v>
          </cell>
        </row>
        <row r="1125">
          <cell r="N1125" t="str">
            <v>〃</v>
          </cell>
        </row>
        <row r="1127">
          <cell r="N1127" t="str">
            <v>H11A91</v>
          </cell>
        </row>
        <row r="1129">
          <cell r="N1129" t="str">
            <v>見12</v>
          </cell>
        </row>
        <row r="1131">
          <cell r="N1131" t="str">
            <v>〃</v>
          </cell>
        </row>
        <row r="1133">
          <cell r="N1133" t="str">
            <v>〃</v>
          </cell>
        </row>
        <row r="1140">
          <cell r="N1140" t="str">
            <v>見12</v>
          </cell>
        </row>
        <row r="1142">
          <cell r="N1142" t="str">
            <v>〃</v>
          </cell>
        </row>
        <row r="1144">
          <cell r="N1144" t="str">
            <v>〃</v>
          </cell>
        </row>
        <row r="1146">
          <cell r="N1146" t="str">
            <v>見13</v>
          </cell>
        </row>
        <row r="1148">
          <cell r="N1148" t="str">
            <v>〃</v>
          </cell>
        </row>
        <row r="1150">
          <cell r="N1150" t="str">
            <v>〃</v>
          </cell>
        </row>
        <row r="1152">
          <cell r="N1152" t="str">
            <v>〃</v>
          </cell>
        </row>
        <row r="1154">
          <cell r="N1154" t="str">
            <v>〃</v>
          </cell>
        </row>
        <row r="1156">
          <cell r="N1156" t="str">
            <v>〃</v>
          </cell>
        </row>
        <row r="1158">
          <cell r="N1158" t="str">
            <v>〃</v>
          </cell>
        </row>
        <row r="1160">
          <cell r="N1160" t="str">
            <v>〃</v>
          </cell>
        </row>
        <row r="1162">
          <cell r="N1162" t="str">
            <v>A70</v>
          </cell>
        </row>
        <row r="1164">
          <cell r="N1164" t="str">
            <v>見13</v>
          </cell>
        </row>
        <row r="1166">
          <cell r="N1166" t="str">
            <v>住単2-45</v>
          </cell>
        </row>
        <row r="1168">
          <cell r="N1168" t="str">
            <v>物796</v>
          </cell>
        </row>
        <row r="1176">
          <cell r="N1176" t="str">
            <v>住単2-28</v>
          </cell>
        </row>
        <row r="1178">
          <cell r="N1178" t="str">
            <v>代2</v>
          </cell>
        </row>
        <row r="1180">
          <cell r="N1180" t="str">
            <v>A81</v>
          </cell>
        </row>
        <row r="1182">
          <cell r="N1182" t="str">
            <v>〃</v>
          </cell>
        </row>
        <row r="1184">
          <cell r="N1184" t="str">
            <v>〃</v>
          </cell>
        </row>
        <row r="1186">
          <cell r="N1186" t="str">
            <v>住単7-6</v>
          </cell>
        </row>
        <row r="1188">
          <cell r="N1188" t="str">
            <v>〃</v>
          </cell>
        </row>
        <row r="1190">
          <cell r="N1190" t="str">
            <v>〃</v>
          </cell>
        </row>
        <row r="1192">
          <cell r="N1192" t="str">
            <v>住単7-5</v>
          </cell>
        </row>
        <row r="1194">
          <cell r="N1194" t="str">
            <v>土木契約単価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建築 (まとめ)"/>
      <sheetName val="建築(便所改修)"/>
      <sheetName val="建築 (その他)"/>
      <sheetName val="共通費"/>
      <sheetName val="代価"/>
      <sheetName val="共通費算定"/>
      <sheetName val="建築単価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記入事項 "/>
      <sheetName val="執行伺"/>
      <sheetName val="業者選定伺"/>
      <sheetName val="選定調書"/>
      <sheetName val="見積徴集伺い"/>
      <sheetName val="見積徴集通知 "/>
      <sheetName val="予定価格"/>
      <sheetName val="予定価格封筒"/>
      <sheetName val="見積徴集結果表"/>
      <sheetName val="契約締結伺い"/>
      <sheetName val="契約書"/>
      <sheetName val="請書"/>
      <sheetName val="伺い(監督)"/>
      <sheetName val="監督員通知"/>
      <sheetName val="伺い（検査員)"/>
      <sheetName val="検査実施報告"/>
      <sheetName val="検査調書"/>
      <sheetName val="工事成績評定表"/>
      <sheetName val="伺い（検査結果通知）"/>
      <sheetName val="検査結果通知書"/>
      <sheetName val="伺・監督"/>
      <sheetName val="伺・検査員"/>
      <sheetName val="伺・検査結果通知"/>
      <sheetName val="記入事項 １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建築主体"/>
      <sheetName val="渡り廊下（１）"/>
      <sheetName val="渡り廊下(2)"/>
      <sheetName val="解体"/>
      <sheetName val="外構"/>
      <sheetName val="共通仮設"/>
      <sheetName val="諸経費"/>
      <sheetName val="代価"/>
      <sheetName val="予備"/>
      <sheetName val="補助対象外共通仮設"/>
      <sheetName val="補助対象外諸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42"/>
  <sheetViews>
    <sheetView tabSelected="1" zoomScale="70" zoomScaleNormal="70" zoomScalePageLayoutView="0" workbookViewId="0" topLeftCell="A1">
      <selection activeCell="D7" sqref="D7:H8"/>
    </sheetView>
  </sheetViews>
  <sheetFormatPr defaultColWidth="8.796875" defaultRowHeight="15"/>
  <cols>
    <col min="1" max="1" width="3.59765625" style="19" customWidth="1"/>
    <col min="2" max="2" width="23.59765625" style="19" customWidth="1"/>
    <col min="3" max="3" width="13" style="19" customWidth="1"/>
    <col min="4" max="4" width="12.3984375" style="19" customWidth="1"/>
    <col min="5" max="6" width="9.8984375" style="19" customWidth="1"/>
    <col min="7" max="7" width="10" style="19" customWidth="1"/>
    <col min="8" max="8" width="15" style="19" customWidth="1"/>
    <col min="9" max="9" width="6.3984375" style="19" customWidth="1"/>
    <col min="10" max="10" width="10" style="19" customWidth="1"/>
    <col min="11" max="11" width="16.09765625" style="19" customWidth="1"/>
    <col min="12" max="12" width="13.59765625" style="19" customWidth="1"/>
    <col min="13" max="13" width="13.69921875" style="19" customWidth="1"/>
    <col min="14" max="14" width="13.59765625" style="19" customWidth="1"/>
    <col min="15" max="16" width="6.69921875" style="19" customWidth="1"/>
    <col min="17" max="17" width="1.59765625" style="19" customWidth="1"/>
    <col min="18" max="16384" width="9" style="19" customWidth="1"/>
  </cols>
  <sheetData>
    <row r="1" ht="14.25" thickBot="1"/>
    <row r="2" spans="1:16" ht="38.25" customHeight="1">
      <c r="A2" s="370" t="s">
        <v>709</v>
      </c>
      <c r="B2" s="371"/>
      <c r="C2" s="319" t="s">
        <v>10</v>
      </c>
      <c r="D2" s="320"/>
      <c r="E2" s="305" t="s">
        <v>21</v>
      </c>
      <c r="F2" s="306"/>
      <c r="G2" s="306"/>
      <c r="H2" s="306"/>
      <c r="I2" s="306"/>
      <c r="J2" s="306"/>
      <c r="K2" s="306"/>
      <c r="L2" s="306"/>
      <c r="M2" s="307"/>
      <c r="N2" s="363" t="s">
        <v>99</v>
      </c>
      <c r="O2" s="364"/>
      <c r="P2" s="365"/>
    </row>
    <row r="3" spans="1:16" ht="38.25" customHeight="1">
      <c r="A3" s="372"/>
      <c r="B3" s="373"/>
      <c r="C3" s="321"/>
      <c r="D3" s="322"/>
      <c r="E3" s="308"/>
      <c r="F3" s="309"/>
      <c r="G3" s="309"/>
      <c r="H3" s="309"/>
      <c r="I3" s="309"/>
      <c r="J3" s="309"/>
      <c r="K3" s="309"/>
      <c r="L3" s="309"/>
      <c r="M3" s="310"/>
      <c r="N3" s="366"/>
      <c r="O3" s="367"/>
      <c r="P3" s="368"/>
    </row>
    <row r="4" spans="1:16" ht="74.25" customHeight="1">
      <c r="A4" s="323" t="s">
        <v>11</v>
      </c>
      <c r="B4" s="324"/>
      <c r="C4" s="325"/>
      <c r="D4" s="38"/>
      <c r="E4" s="329" t="s">
        <v>753</v>
      </c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30"/>
    </row>
    <row r="5" spans="1:16" ht="75" customHeight="1">
      <c r="A5" s="323" t="s">
        <v>12</v>
      </c>
      <c r="B5" s="324"/>
      <c r="C5" s="325"/>
      <c r="D5" s="39"/>
      <c r="E5" s="329" t="s">
        <v>100</v>
      </c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0"/>
    </row>
    <row r="6" spans="1:16" ht="75" customHeight="1">
      <c r="A6" s="323" t="s">
        <v>13</v>
      </c>
      <c r="B6" s="324"/>
      <c r="C6" s="325"/>
      <c r="D6" s="40"/>
      <c r="E6" s="329" t="s">
        <v>439</v>
      </c>
      <c r="F6" s="329"/>
      <c r="G6" s="329"/>
      <c r="H6" s="329"/>
      <c r="I6" s="329"/>
      <c r="J6" s="329"/>
      <c r="K6" s="343"/>
      <c r="L6" s="334" t="s">
        <v>758</v>
      </c>
      <c r="M6" s="335"/>
      <c r="N6" s="335"/>
      <c r="O6" s="335"/>
      <c r="P6" s="336"/>
    </row>
    <row r="7" spans="1:16" ht="21.75" customHeight="1">
      <c r="A7" s="380" t="s">
        <v>14</v>
      </c>
      <c r="B7" s="381"/>
      <c r="C7" s="382"/>
      <c r="D7" s="311"/>
      <c r="E7" s="312"/>
      <c r="F7" s="312"/>
      <c r="G7" s="312"/>
      <c r="H7" s="312"/>
      <c r="I7" s="317"/>
      <c r="J7" s="317"/>
      <c r="K7" s="317"/>
      <c r="L7" s="302"/>
      <c r="M7" s="326"/>
      <c r="N7" s="389"/>
      <c r="O7" s="374"/>
      <c r="P7" s="375"/>
    </row>
    <row r="8" spans="1:16" ht="24" customHeight="1">
      <c r="A8" s="383"/>
      <c r="B8" s="384"/>
      <c r="C8" s="385"/>
      <c r="D8" s="313"/>
      <c r="E8" s="314"/>
      <c r="F8" s="314"/>
      <c r="G8" s="314"/>
      <c r="H8" s="314"/>
      <c r="I8" s="318"/>
      <c r="J8" s="318"/>
      <c r="K8" s="318"/>
      <c r="L8" s="303"/>
      <c r="M8" s="327"/>
      <c r="N8" s="390"/>
      <c r="O8" s="376"/>
      <c r="P8" s="377"/>
    </row>
    <row r="9" spans="1:16" ht="24.75" customHeight="1">
      <c r="A9" s="386"/>
      <c r="B9" s="387"/>
      <c r="C9" s="388"/>
      <c r="D9" s="315"/>
      <c r="E9" s="316"/>
      <c r="F9" s="316"/>
      <c r="G9" s="369"/>
      <c r="H9" s="369"/>
      <c r="I9" s="339"/>
      <c r="J9" s="339"/>
      <c r="K9" s="247"/>
      <c r="L9" s="304"/>
      <c r="M9" s="328"/>
      <c r="N9" s="391"/>
      <c r="O9" s="378"/>
      <c r="P9" s="379"/>
    </row>
    <row r="10" spans="1:16" ht="75" customHeight="1">
      <c r="A10" s="323" t="s">
        <v>15</v>
      </c>
      <c r="B10" s="324"/>
      <c r="C10" s="325"/>
      <c r="D10" s="340" t="s">
        <v>708</v>
      </c>
      <c r="E10" s="341"/>
      <c r="F10" s="342"/>
      <c r="G10" s="41"/>
      <c r="H10" s="346"/>
      <c r="I10" s="347"/>
      <c r="J10" s="41"/>
      <c r="K10" s="42"/>
      <c r="L10" s="108"/>
      <c r="M10" s="41"/>
      <c r="N10" s="109"/>
      <c r="O10" s="337"/>
      <c r="P10" s="338"/>
    </row>
    <row r="11" spans="1:16" ht="45" customHeight="1">
      <c r="A11" s="344" t="s">
        <v>16</v>
      </c>
      <c r="B11" s="332"/>
      <c r="C11" s="332"/>
      <c r="D11" s="332"/>
      <c r="E11" s="332"/>
      <c r="F11" s="332"/>
      <c r="G11" s="332"/>
      <c r="H11" s="345"/>
      <c r="I11" s="331"/>
      <c r="J11" s="332"/>
      <c r="K11" s="332"/>
      <c r="L11" s="332"/>
      <c r="M11" s="332"/>
      <c r="N11" s="332"/>
      <c r="O11" s="332"/>
      <c r="P11" s="333"/>
    </row>
    <row r="12" spans="1:16" ht="15.75" customHeight="1">
      <c r="A12" s="357" t="s">
        <v>754</v>
      </c>
      <c r="B12" s="349"/>
      <c r="C12" s="349"/>
      <c r="D12" s="349"/>
      <c r="E12" s="349"/>
      <c r="F12" s="349"/>
      <c r="G12" s="349"/>
      <c r="H12" s="358"/>
      <c r="I12" s="348"/>
      <c r="J12" s="349"/>
      <c r="K12" s="349"/>
      <c r="L12" s="349"/>
      <c r="M12" s="349"/>
      <c r="N12" s="349"/>
      <c r="O12" s="349"/>
      <c r="P12" s="350"/>
    </row>
    <row r="13" spans="1:16" ht="15.75" customHeight="1">
      <c r="A13" s="359"/>
      <c r="B13" s="352"/>
      <c r="C13" s="352"/>
      <c r="D13" s="352"/>
      <c r="E13" s="352"/>
      <c r="F13" s="352"/>
      <c r="G13" s="352"/>
      <c r="H13" s="360"/>
      <c r="I13" s="351"/>
      <c r="J13" s="352"/>
      <c r="K13" s="352"/>
      <c r="L13" s="352"/>
      <c r="M13" s="352"/>
      <c r="N13" s="352"/>
      <c r="O13" s="352"/>
      <c r="P13" s="353"/>
    </row>
    <row r="14" spans="1:16" ht="15.75" customHeight="1">
      <c r="A14" s="359"/>
      <c r="B14" s="352"/>
      <c r="C14" s="352"/>
      <c r="D14" s="352"/>
      <c r="E14" s="352"/>
      <c r="F14" s="352"/>
      <c r="G14" s="352"/>
      <c r="H14" s="360"/>
      <c r="I14" s="351"/>
      <c r="J14" s="352"/>
      <c r="K14" s="352"/>
      <c r="L14" s="352"/>
      <c r="M14" s="352"/>
      <c r="N14" s="352"/>
      <c r="O14" s="352"/>
      <c r="P14" s="353"/>
    </row>
    <row r="15" spans="1:16" ht="15.75" customHeight="1">
      <c r="A15" s="359"/>
      <c r="B15" s="352"/>
      <c r="C15" s="352"/>
      <c r="D15" s="352"/>
      <c r="E15" s="352"/>
      <c r="F15" s="352"/>
      <c r="G15" s="352"/>
      <c r="H15" s="360"/>
      <c r="I15" s="351"/>
      <c r="J15" s="352"/>
      <c r="K15" s="352"/>
      <c r="L15" s="352"/>
      <c r="M15" s="352"/>
      <c r="N15" s="352"/>
      <c r="O15" s="352"/>
      <c r="P15" s="353"/>
    </row>
    <row r="16" spans="1:16" ht="15.75" customHeight="1">
      <c r="A16" s="359"/>
      <c r="B16" s="352"/>
      <c r="C16" s="352"/>
      <c r="D16" s="352"/>
      <c r="E16" s="352"/>
      <c r="F16" s="352"/>
      <c r="G16" s="352"/>
      <c r="H16" s="360"/>
      <c r="I16" s="351"/>
      <c r="J16" s="352"/>
      <c r="K16" s="352"/>
      <c r="L16" s="352"/>
      <c r="M16" s="352"/>
      <c r="N16" s="352"/>
      <c r="O16" s="352"/>
      <c r="P16" s="353"/>
    </row>
    <row r="17" spans="1:16" ht="15.75" customHeight="1">
      <c r="A17" s="359"/>
      <c r="B17" s="352"/>
      <c r="C17" s="352"/>
      <c r="D17" s="352"/>
      <c r="E17" s="352"/>
      <c r="F17" s="352"/>
      <c r="G17" s="352"/>
      <c r="H17" s="360"/>
      <c r="I17" s="351"/>
      <c r="J17" s="352"/>
      <c r="K17" s="352"/>
      <c r="L17" s="352"/>
      <c r="M17" s="352"/>
      <c r="N17" s="352"/>
      <c r="O17" s="352"/>
      <c r="P17" s="353"/>
    </row>
    <row r="18" spans="1:16" ht="15.75" customHeight="1">
      <c r="A18" s="359"/>
      <c r="B18" s="352"/>
      <c r="C18" s="352"/>
      <c r="D18" s="352"/>
      <c r="E18" s="352"/>
      <c r="F18" s="352"/>
      <c r="G18" s="352"/>
      <c r="H18" s="360"/>
      <c r="I18" s="351"/>
      <c r="J18" s="352"/>
      <c r="K18" s="352"/>
      <c r="L18" s="352"/>
      <c r="M18" s="352"/>
      <c r="N18" s="352"/>
      <c r="O18" s="352"/>
      <c r="P18" s="353"/>
    </row>
    <row r="19" spans="1:16" ht="15.75" customHeight="1">
      <c r="A19" s="359"/>
      <c r="B19" s="352"/>
      <c r="C19" s="352"/>
      <c r="D19" s="352"/>
      <c r="E19" s="352"/>
      <c r="F19" s="352"/>
      <c r="G19" s="352"/>
      <c r="H19" s="360"/>
      <c r="I19" s="351"/>
      <c r="J19" s="352"/>
      <c r="K19" s="352"/>
      <c r="L19" s="352"/>
      <c r="M19" s="352"/>
      <c r="N19" s="352"/>
      <c r="O19" s="352"/>
      <c r="P19" s="353"/>
    </row>
    <row r="20" spans="1:16" ht="15.75" customHeight="1">
      <c r="A20" s="359"/>
      <c r="B20" s="352"/>
      <c r="C20" s="352"/>
      <c r="D20" s="352"/>
      <c r="E20" s="352"/>
      <c r="F20" s="352"/>
      <c r="G20" s="352"/>
      <c r="H20" s="360"/>
      <c r="I20" s="351"/>
      <c r="J20" s="352"/>
      <c r="K20" s="352"/>
      <c r="L20" s="352"/>
      <c r="M20" s="352"/>
      <c r="N20" s="352"/>
      <c r="O20" s="352"/>
      <c r="P20" s="353"/>
    </row>
    <row r="21" spans="1:16" ht="15.75" customHeight="1">
      <c r="A21" s="359"/>
      <c r="B21" s="352"/>
      <c r="C21" s="352"/>
      <c r="D21" s="352"/>
      <c r="E21" s="352"/>
      <c r="F21" s="352"/>
      <c r="G21" s="352"/>
      <c r="H21" s="360"/>
      <c r="I21" s="351"/>
      <c r="J21" s="352"/>
      <c r="K21" s="352"/>
      <c r="L21" s="352"/>
      <c r="M21" s="352"/>
      <c r="N21" s="352"/>
      <c r="O21" s="352"/>
      <c r="P21" s="353"/>
    </row>
    <row r="22" spans="1:16" ht="15.75" customHeight="1">
      <c r="A22" s="359"/>
      <c r="B22" s="352"/>
      <c r="C22" s="352"/>
      <c r="D22" s="352"/>
      <c r="E22" s="352"/>
      <c r="F22" s="352"/>
      <c r="G22" s="352"/>
      <c r="H22" s="360"/>
      <c r="I22" s="351"/>
      <c r="J22" s="352"/>
      <c r="K22" s="352"/>
      <c r="L22" s="352"/>
      <c r="M22" s="352"/>
      <c r="N22" s="352"/>
      <c r="O22" s="352"/>
      <c r="P22" s="353"/>
    </row>
    <row r="23" spans="1:16" ht="15.75" customHeight="1">
      <c r="A23" s="359"/>
      <c r="B23" s="352"/>
      <c r="C23" s="352"/>
      <c r="D23" s="352"/>
      <c r="E23" s="352"/>
      <c r="F23" s="352"/>
      <c r="G23" s="352"/>
      <c r="H23" s="360"/>
      <c r="I23" s="351"/>
      <c r="J23" s="352"/>
      <c r="K23" s="352"/>
      <c r="L23" s="352"/>
      <c r="M23" s="352"/>
      <c r="N23" s="352"/>
      <c r="O23" s="352"/>
      <c r="P23" s="353"/>
    </row>
    <row r="24" spans="1:16" ht="15.75" customHeight="1">
      <c r="A24" s="359"/>
      <c r="B24" s="352"/>
      <c r="C24" s="352"/>
      <c r="D24" s="352"/>
      <c r="E24" s="352"/>
      <c r="F24" s="352"/>
      <c r="G24" s="352"/>
      <c r="H24" s="360"/>
      <c r="I24" s="351"/>
      <c r="J24" s="352"/>
      <c r="K24" s="352"/>
      <c r="L24" s="352"/>
      <c r="M24" s="352"/>
      <c r="N24" s="352"/>
      <c r="O24" s="352"/>
      <c r="P24" s="353"/>
    </row>
    <row r="25" spans="1:16" ht="15.75" customHeight="1">
      <c r="A25" s="359"/>
      <c r="B25" s="352"/>
      <c r="C25" s="352"/>
      <c r="D25" s="352"/>
      <c r="E25" s="352"/>
      <c r="F25" s="352"/>
      <c r="G25" s="352"/>
      <c r="H25" s="360"/>
      <c r="I25" s="351"/>
      <c r="J25" s="352"/>
      <c r="K25" s="352"/>
      <c r="L25" s="352"/>
      <c r="M25" s="352"/>
      <c r="N25" s="352"/>
      <c r="O25" s="352"/>
      <c r="P25" s="353"/>
    </row>
    <row r="26" spans="1:16" ht="15.75" customHeight="1">
      <c r="A26" s="359"/>
      <c r="B26" s="352"/>
      <c r="C26" s="352"/>
      <c r="D26" s="352"/>
      <c r="E26" s="352"/>
      <c r="F26" s="352"/>
      <c r="G26" s="352"/>
      <c r="H26" s="360"/>
      <c r="I26" s="351"/>
      <c r="J26" s="352"/>
      <c r="K26" s="352"/>
      <c r="L26" s="352"/>
      <c r="M26" s="352"/>
      <c r="N26" s="352"/>
      <c r="O26" s="352"/>
      <c r="P26" s="353"/>
    </row>
    <row r="27" spans="1:16" ht="37.5" customHeight="1" thickBot="1">
      <c r="A27" s="361"/>
      <c r="B27" s="355"/>
      <c r="C27" s="355"/>
      <c r="D27" s="355"/>
      <c r="E27" s="355"/>
      <c r="F27" s="355"/>
      <c r="G27" s="355"/>
      <c r="H27" s="362"/>
      <c r="I27" s="354"/>
      <c r="J27" s="355"/>
      <c r="K27" s="355"/>
      <c r="L27" s="355"/>
      <c r="M27" s="355"/>
      <c r="N27" s="355"/>
      <c r="O27" s="355"/>
      <c r="P27" s="356"/>
    </row>
    <row r="28" ht="30" customHeight="1"/>
    <row r="35" ht="13.5">
      <c r="I35" s="25"/>
    </row>
    <row r="36" spans="3:9" ht="14.25">
      <c r="C36" s="23"/>
      <c r="D36" s="20"/>
      <c r="E36" s="20"/>
      <c r="F36" s="20"/>
      <c r="G36" s="21"/>
      <c r="H36" s="22"/>
      <c r="I36" s="20"/>
    </row>
    <row r="37" spans="3:9" ht="14.25">
      <c r="C37" s="23"/>
      <c r="D37" s="20"/>
      <c r="E37" s="20"/>
      <c r="F37" s="20"/>
      <c r="G37" s="21"/>
      <c r="H37" s="22"/>
      <c r="I37" s="20"/>
    </row>
    <row r="38" spans="3:9" ht="14.25">
      <c r="C38" s="23"/>
      <c r="D38" s="20"/>
      <c r="E38" s="20"/>
      <c r="F38" s="20"/>
      <c r="G38" s="21"/>
      <c r="H38" s="24"/>
      <c r="I38" s="20"/>
    </row>
    <row r="39" spans="3:9" ht="14.25">
      <c r="C39" s="20"/>
      <c r="D39" s="20"/>
      <c r="E39" s="20"/>
      <c r="F39" s="20"/>
      <c r="G39" s="21"/>
      <c r="H39" s="24"/>
      <c r="I39" s="20"/>
    </row>
    <row r="40" spans="3:9" ht="14.25">
      <c r="C40" s="20"/>
      <c r="D40" s="20"/>
      <c r="E40" s="20"/>
      <c r="F40" s="20"/>
      <c r="G40" s="21"/>
      <c r="H40" s="24"/>
      <c r="I40" s="20"/>
    </row>
    <row r="41" ht="13.5">
      <c r="I41" s="25"/>
    </row>
    <row r="42" ht="13.5">
      <c r="I42" s="25"/>
    </row>
  </sheetData>
  <sheetProtection/>
  <mergeCells count="29">
    <mergeCell ref="I12:P27"/>
    <mergeCell ref="A12:H27"/>
    <mergeCell ref="E4:P4"/>
    <mergeCell ref="N2:P3"/>
    <mergeCell ref="A4:C4"/>
    <mergeCell ref="G9:H9"/>
    <mergeCell ref="A2:B3"/>
    <mergeCell ref="O7:P9"/>
    <mergeCell ref="A7:C9"/>
    <mergeCell ref="N7:N9"/>
    <mergeCell ref="I11:P11"/>
    <mergeCell ref="A6:C6"/>
    <mergeCell ref="L6:P6"/>
    <mergeCell ref="O10:P10"/>
    <mergeCell ref="I9:J9"/>
    <mergeCell ref="A10:C10"/>
    <mergeCell ref="D10:F10"/>
    <mergeCell ref="E6:K6"/>
    <mergeCell ref="A11:H11"/>
    <mergeCell ref="H10:I10"/>
    <mergeCell ref="L7:L9"/>
    <mergeCell ref="E2:M3"/>
    <mergeCell ref="D7:H8"/>
    <mergeCell ref="D9:F9"/>
    <mergeCell ref="I7:K8"/>
    <mergeCell ref="C2:D3"/>
    <mergeCell ref="A5:C5"/>
    <mergeCell ref="M7:M9"/>
    <mergeCell ref="E5:P5"/>
  </mergeCells>
  <printOptions horizontalCentered="1"/>
  <pageMargins left="0.15748031496062992" right="0.15748031496062992" top="0.7874015748031497" bottom="0.3937007874015748" header="0.5905511811023623" footer="0.2362204724409449"/>
  <pageSetup fitToHeight="1" fitToWidth="1"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80" zoomScaleSheetLayoutView="80" zoomScalePageLayoutView="0" workbookViewId="0" topLeftCell="A1">
      <selection activeCell="A34" sqref="A34:IV1297"/>
    </sheetView>
  </sheetViews>
  <sheetFormatPr defaultColWidth="8.59765625" defaultRowHeight="15"/>
  <cols>
    <col min="1" max="1" width="1.203125" style="0" customWidth="1"/>
    <col min="2" max="2" width="8.59765625" style="195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7.8984375" style="167" bestFit="1" customWidth="1"/>
    <col min="10" max="10" width="9.3984375" style="167" bestFit="1" customWidth="1"/>
    <col min="11" max="11" width="5.8984375" style="167" bestFit="1" customWidth="1"/>
    <col min="12" max="12" width="1.203125" style="0" customWidth="1"/>
  </cols>
  <sheetData>
    <row r="1" spans="1:12" ht="14.25">
      <c r="A1" s="1"/>
      <c r="B1" s="191"/>
      <c r="C1" s="1"/>
      <c r="D1" s="1"/>
      <c r="E1" s="1"/>
      <c r="F1" s="1"/>
      <c r="G1" s="1"/>
      <c r="H1" s="1"/>
      <c r="I1" s="142"/>
      <c r="J1" s="142"/>
      <c r="K1" s="142"/>
      <c r="L1" s="1"/>
    </row>
    <row r="2" spans="1:12" ht="14.25">
      <c r="A2" s="1"/>
      <c r="B2" s="191"/>
      <c r="C2" s="1"/>
      <c r="D2" s="1"/>
      <c r="E2" s="1"/>
      <c r="F2" s="1"/>
      <c r="G2" s="1"/>
      <c r="H2" s="1"/>
      <c r="I2" s="142"/>
      <c r="J2" s="142"/>
      <c r="K2" s="142"/>
      <c r="L2" s="1"/>
    </row>
    <row r="3" spans="2:12" ht="28.5">
      <c r="B3" s="527" t="s">
        <v>31</v>
      </c>
      <c r="C3" s="528"/>
      <c r="D3" s="528"/>
      <c r="E3" s="528"/>
      <c r="F3" s="528"/>
      <c r="G3" s="528"/>
      <c r="H3" s="528"/>
      <c r="I3" s="528"/>
      <c r="J3" s="528"/>
      <c r="K3" s="528"/>
      <c r="L3" s="1"/>
    </row>
    <row r="4" spans="1:12" ht="14.25">
      <c r="A4" s="1"/>
      <c r="B4" s="191"/>
      <c r="C4" s="1"/>
      <c r="D4" s="1"/>
      <c r="E4" s="1"/>
      <c r="F4" s="1"/>
      <c r="G4" s="1"/>
      <c r="H4" s="1"/>
      <c r="I4" s="143"/>
      <c r="J4" s="143"/>
      <c r="K4" s="143"/>
      <c r="L4" s="1"/>
    </row>
    <row r="5" spans="1:12" ht="13.5" customHeight="1">
      <c r="A5" s="1"/>
      <c r="B5" s="192"/>
      <c r="C5" s="450" t="s">
        <v>0</v>
      </c>
      <c r="D5" s="435" t="s">
        <v>1</v>
      </c>
      <c r="E5" s="437"/>
      <c r="F5" s="4" t="s">
        <v>2</v>
      </c>
      <c r="G5" s="453" t="s">
        <v>3</v>
      </c>
      <c r="H5" s="453" t="s">
        <v>4</v>
      </c>
      <c r="I5" s="482" t="s">
        <v>5</v>
      </c>
      <c r="J5" s="483"/>
      <c r="K5" s="484"/>
      <c r="L5" s="1"/>
    </row>
    <row r="6" spans="1:12" ht="14.25">
      <c r="A6" s="1"/>
      <c r="B6" s="193"/>
      <c r="C6" s="451"/>
      <c r="D6" s="438"/>
      <c r="E6" s="440"/>
      <c r="F6" s="5"/>
      <c r="G6" s="454"/>
      <c r="H6" s="454"/>
      <c r="I6" s="485"/>
      <c r="J6" s="486"/>
      <c r="K6" s="487"/>
      <c r="L6" s="1"/>
    </row>
    <row r="7" spans="1:12" ht="14.25" customHeight="1">
      <c r="A7" s="1"/>
      <c r="B7" s="194"/>
      <c r="C7" s="452"/>
      <c r="D7" s="441"/>
      <c r="E7" s="443"/>
      <c r="F7" s="7" t="s">
        <v>6</v>
      </c>
      <c r="G7" s="8" t="s">
        <v>7</v>
      </c>
      <c r="H7" s="8" t="s">
        <v>7</v>
      </c>
      <c r="I7" s="488"/>
      <c r="J7" s="489"/>
      <c r="K7" s="490"/>
      <c r="L7" s="1"/>
    </row>
    <row r="8" spans="2:11" ht="17.25" customHeight="1">
      <c r="B8" s="192" t="s">
        <v>716</v>
      </c>
      <c r="C8" s="158" t="s">
        <v>727</v>
      </c>
      <c r="D8" s="395"/>
      <c r="E8" s="396"/>
      <c r="F8" s="13"/>
      <c r="G8" s="399"/>
      <c r="H8" s="399"/>
      <c r="I8" s="287"/>
      <c r="J8" s="288"/>
      <c r="K8" s="289"/>
    </row>
    <row r="9" spans="2:11" ht="17.25" customHeight="1">
      <c r="B9" s="194"/>
      <c r="C9" s="160"/>
      <c r="D9" s="397"/>
      <c r="E9" s="398"/>
      <c r="F9" s="9"/>
      <c r="G9" s="400"/>
      <c r="H9" s="400"/>
      <c r="I9" s="290"/>
      <c r="J9" s="291"/>
      <c r="K9" s="292"/>
    </row>
    <row r="10" spans="2:11" ht="17.25" customHeight="1">
      <c r="B10" s="192"/>
      <c r="C10" s="158" t="s">
        <v>195</v>
      </c>
      <c r="D10" s="395">
        <v>10</v>
      </c>
      <c r="E10" s="396"/>
      <c r="F10" s="13"/>
      <c r="G10" s="399"/>
      <c r="H10" s="399"/>
      <c r="I10" s="287"/>
      <c r="J10" s="288"/>
      <c r="K10" s="289"/>
    </row>
    <row r="11" spans="2:11" ht="17.25" customHeight="1">
      <c r="B11" s="194"/>
      <c r="C11" s="159" t="s">
        <v>196</v>
      </c>
      <c r="D11" s="397"/>
      <c r="E11" s="398"/>
      <c r="F11" s="9" t="s">
        <v>108</v>
      </c>
      <c r="G11" s="400"/>
      <c r="H11" s="400"/>
      <c r="I11" s="290"/>
      <c r="J11" s="291"/>
      <c r="K11" s="292"/>
    </row>
    <row r="12" spans="2:11" ht="17.25" customHeight="1">
      <c r="B12" s="192"/>
      <c r="C12" s="158" t="s">
        <v>731</v>
      </c>
      <c r="D12" s="395">
        <v>35</v>
      </c>
      <c r="E12" s="396"/>
      <c r="F12" s="13"/>
      <c r="G12" s="399"/>
      <c r="H12" s="399"/>
      <c r="I12" s="287"/>
      <c r="J12" s="288"/>
      <c r="K12" s="289"/>
    </row>
    <row r="13" spans="2:11" ht="17.25" customHeight="1">
      <c r="B13" s="194"/>
      <c r="C13" s="159" t="s">
        <v>430</v>
      </c>
      <c r="D13" s="397"/>
      <c r="E13" s="398"/>
      <c r="F13" s="9" t="s">
        <v>431</v>
      </c>
      <c r="G13" s="400"/>
      <c r="H13" s="400"/>
      <c r="I13" s="290"/>
      <c r="J13" s="291"/>
      <c r="K13" s="292"/>
    </row>
    <row r="14" spans="2:11" ht="17.25" customHeight="1">
      <c r="B14" s="192"/>
      <c r="C14" s="158" t="s">
        <v>257</v>
      </c>
      <c r="D14" s="395">
        <v>10</v>
      </c>
      <c r="E14" s="396"/>
      <c r="F14" s="13"/>
      <c r="G14" s="399"/>
      <c r="H14" s="399"/>
      <c r="I14" s="287"/>
      <c r="J14" s="288"/>
      <c r="K14" s="289"/>
    </row>
    <row r="15" spans="2:11" ht="17.25" customHeight="1">
      <c r="B15" s="194"/>
      <c r="C15" s="159" t="s">
        <v>258</v>
      </c>
      <c r="D15" s="397"/>
      <c r="E15" s="398"/>
      <c r="F15" s="9" t="s">
        <v>108</v>
      </c>
      <c r="G15" s="400"/>
      <c r="H15" s="400"/>
      <c r="I15" s="290"/>
      <c r="J15" s="291"/>
      <c r="K15" s="292"/>
    </row>
    <row r="16" spans="2:11" ht="17.25" customHeight="1">
      <c r="B16" s="192"/>
      <c r="C16" s="158" t="s">
        <v>257</v>
      </c>
      <c r="D16" s="395">
        <v>35</v>
      </c>
      <c r="E16" s="396"/>
      <c r="F16" s="13"/>
      <c r="G16" s="399"/>
      <c r="H16" s="399"/>
      <c r="I16" s="287"/>
      <c r="J16" s="288"/>
      <c r="K16" s="289"/>
    </row>
    <row r="17" spans="2:11" ht="17.25" customHeight="1">
      <c r="B17" s="194"/>
      <c r="C17" s="159" t="s">
        <v>432</v>
      </c>
      <c r="D17" s="397"/>
      <c r="E17" s="398"/>
      <c r="F17" s="9" t="s">
        <v>108</v>
      </c>
      <c r="G17" s="400"/>
      <c r="H17" s="400"/>
      <c r="I17" s="290"/>
      <c r="J17" s="291"/>
      <c r="K17" s="292"/>
    </row>
    <row r="18" spans="2:11" ht="17.25" customHeight="1">
      <c r="B18" s="192"/>
      <c r="C18" s="158" t="s">
        <v>259</v>
      </c>
      <c r="D18" s="395">
        <v>3.3</v>
      </c>
      <c r="E18" s="396"/>
      <c r="F18" s="13"/>
      <c r="G18" s="399"/>
      <c r="H18" s="399"/>
      <c r="I18" s="287"/>
      <c r="J18" s="288"/>
      <c r="K18" s="289"/>
    </row>
    <row r="19" spans="2:11" ht="17.25" customHeight="1">
      <c r="B19" s="194"/>
      <c r="C19" s="159" t="s">
        <v>260</v>
      </c>
      <c r="D19" s="397"/>
      <c r="E19" s="398"/>
      <c r="F19" s="9" t="s">
        <v>750</v>
      </c>
      <c r="G19" s="400"/>
      <c r="H19" s="400"/>
      <c r="I19" s="290"/>
      <c r="J19" s="291"/>
      <c r="K19" s="292"/>
    </row>
    <row r="20" spans="2:11" ht="17.25" customHeight="1">
      <c r="B20" s="192"/>
      <c r="C20" s="158" t="s">
        <v>343</v>
      </c>
      <c r="D20" s="395">
        <v>6.7</v>
      </c>
      <c r="E20" s="396"/>
      <c r="F20" s="13"/>
      <c r="G20" s="399"/>
      <c r="H20" s="399"/>
      <c r="I20" s="287"/>
      <c r="J20" s="288"/>
      <c r="K20" s="289"/>
    </row>
    <row r="21" spans="2:11" ht="17.25" customHeight="1">
      <c r="B21" s="194"/>
      <c r="C21" s="159" t="s">
        <v>261</v>
      </c>
      <c r="D21" s="397"/>
      <c r="E21" s="398"/>
      <c r="F21" s="9" t="s">
        <v>749</v>
      </c>
      <c r="G21" s="400"/>
      <c r="H21" s="400"/>
      <c r="I21" s="290"/>
      <c r="J21" s="291"/>
      <c r="K21" s="292"/>
    </row>
    <row r="22" spans="2:11" ht="17.25" customHeight="1">
      <c r="B22" s="196"/>
      <c r="C22" s="132" t="s">
        <v>588</v>
      </c>
      <c r="D22" s="491">
        <v>1</v>
      </c>
      <c r="E22" s="492"/>
      <c r="F22" s="31"/>
      <c r="G22" s="497"/>
      <c r="H22" s="497"/>
      <c r="I22" s="287"/>
      <c r="J22" s="288"/>
      <c r="K22" s="289"/>
    </row>
    <row r="23" spans="2:11" ht="17.25" customHeight="1">
      <c r="B23" s="197"/>
      <c r="C23" s="133" t="s">
        <v>589</v>
      </c>
      <c r="D23" s="493"/>
      <c r="E23" s="494"/>
      <c r="F23" s="33" t="s">
        <v>590</v>
      </c>
      <c r="G23" s="498"/>
      <c r="H23" s="498"/>
      <c r="I23" s="290"/>
      <c r="J23" s="291"/>
      <c r="K23" s="292"/>
    </row>
    <row r="24" spans="2:11" s="183" customFormat="1" ht="17.25" customHeight="1">
      <c r="B24" s="196"/>
      <c r="C24" s="132" t="s">
        <v>193</v>
      </c>
      <c r="D24" s="491">
        <v>1</v>
      </c>
      <c r="E24" s="492"/>
      <c r="F24" s="31"/>
      <c r="G24" s="497"/>
      <c r="H24" s="497"/>
      <c r="I24" s="287"/>
      <c r="J24" s="288"/>
      <c r="K24" s="289"/>
    </row>
    <row r="25" spans="2:11" s="183" customFormat="1" ht="17.25" customHeight="1">
      <c r="B25" s="197"/>
      <c r="C25" s="133" t="s">
        <v>194</v>
      </c>
      <c r="D25" s="493"/>
      <c r="E25" s="494"/>
      <c r="F25" s="33" t="s">
        <v>108</v>
      </c>
      <c r="G25" s="498"/>
      <c r="H25" s="498"/>
      <c r="I25" s="290"/>
      <c r="J25" s="291"/>
      <c r="K25" s="292"/>
    </row>
    <row r="26" spans="2:11" s="183" customFormat="1" ht="17.25" customHeight="1">
      <c r="B26" s="196"/>
      <c r="C26" s="132" t="s">
        <v>259</v>
      </c>
      <c r="D26" s="491">
        <v>0.7</v>
      </c>
      <c r="E26" s="492"/>
      <c r="F26" s="31"/>
      <c r="G26" s="497"/>
      <c r="H26" s="497"/>
      <c r="I26" s="287"/>
      <c r="J26" s="288"/>
      <c r="K26" s="289"/>
    </row>
    <row r="27" spans="2:11" s="183" customFormat="1" ht="17.25" customHeight="1">
      <c r="B27" s="197"/>
      <c r="C27" s="133" t="s">
        <v>260</v>
      </c>
      <c r="D27" s="493"/>
      <c r="E27" s="494"/>
      <c r="F27" s="33" t="s">
        <v>750</v>
      </c>
      <c r="G27" s="498"/>
      <c r="H27" s="498"/>
      <c r="I27" s="290"/>
      <c r="J27" s="291"/>
      <c r="K27" s="292"/>
    </row>
    <row r="28" spans="2:11" s="183" customFormat="1" ht="17.25" customHeight="1">
      <c r="B28" s="196"/>
      <c r="C28" s="132" t="s">
        <v>343</v>
      </c>
      <c r="D28" s="491">
        <v>1.5</v>
      </c>
      <c r="E28" s="492"/>
      <c r="F28" s="31"/>
      <c r="G28" s="497"/>
      <c r="H28" s="497"/>
      <c r="I28" s="287"/>
      <c r="J28" s="288"/>
      <c r="K28" s="289"/>
    </row>
    <row r="29" spans="2:11" s="183" customFormat="1" ht="17.25" customHeight="1">
      <c r="B29" s="197"/>
      <c r="C29" s="133" t="s">
        <v>261</v>
      </c>
      <c r="D29" s="493"/>
      <c r="E29" s="494"/>
      <c r="F29" s="33" t="s">
        <v>749</v>
      </c>
      <c r="G29" s="498"/>
      <c r="H29" s="498"/>
      <c r="I29" s="290"/>
      <c r="J29" s="291"/>
      <c r="K29" s="292"/>
    </row>
    <row r="30" spans="2:11" ht="17.25" customHeight="1">
      <c r="B30" s="196"/>
      <c r="C30" s="132" t="s">
        <v>678</v>
      </c>
      <c r="D30" s="491"/>
      <c r="E30" s="492"/>
      <c r="F30" s="31"/>
      <c r="G30" s="497"/>
      <c r="H30" s="497"/>
      <c r="I30" s="287"/>
      <c r="J30" s="288"/>
      <c r="K30" s="289"/>
    </row>
    <row r="31" spans="2:11" ht="17.25" customHeight="1">
      <c r="B31" s="197"/>
      <c r="C31" s="133"/>
      <c r="D31" s="493"/>
      <c r="E31" s="494"/>
      <c r="F31" s="36"/>
      <c r="G31" s="498"/>
      <c r="H31" s="498"/>
      <c r="I31" s="290"/>
      <c r="J31" s="291"/>
      <c r="K31" s="292"/>
    </row>
    <row r="32" spans="3:11" ht="17.25" customHeight="1">
      <c r="C32" s="161"/>
      <c r="D32" s="46"/>
      <c r="E32" s="46"/>
      <c r="I32" s="249"/>
      <c r="J32" s="249"/>
      <c r="K32" s="249"/>
    </row>
    <row r="33" spans="3:5" ht="17.25" customHeight="1">
      <c r="C33" s="161"/>
      <c r="D33" s="46"/>
      <c r="E33" s="46"/>
    </row>
  </sheetData>
  <sheetProtection/>
  <mergeCells count="42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D10:E11"/>
    <mergeCell ref="G10:G11"/>
    <mergeCell ref="H10:H11"/>
    <mergeCell ref="D12:E13"/>
    <mergeCell ref="G12:G13"/>
    <mergeCell ref="H12:H13"/>
    <mergeCell ref="D14:E15"/>
    <mergeCell ref="G14:G15"/>
    <mergeCell ref="H14:H15"/>
    <mergeCell ref="D16:E17"/>
    <mergeCell ref="G16:G17"/>
    <mergeCell ref="H16:H17"/>
    <mergeCell ref="D18:E19"/>
    <mergeCell ref="G18:G19"/>
    <mergeCell ref="H18:H19"/>
    <mergeCell ref="D20:E21"/>
    <mergeCell ref="G20:G21"/>
    <mergeCell ref="H20:H21"/>
    <mergeCell ref="D22:E23"/>
    <mergeCell ref="G22:G23"/>
    <mergeCell ref="H22:H23"/>
    <mergeCell ref="D24:E25"/>
    <mergeCell ref="G24:G25"/>
    <mergeCell ref="H24:H25"/>
    <mergeCell ref="D26:E27"/>
    <mergeCell ref="G26:G27"/>
    <mergeCell ref="H26:H27"/>
    <mergeCell ref="D28:E29"/>
    <mergeCell ref="G28:G29"/>
    <mergeCell ref="H28:H29"/>
    <mergeCell ref="D30:E31"/>
    <mergeCell ref="G30:G31"/>
    <mergeCell ref="H30:H3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80" zoomScaleSheetLayoutView="80" zoomScalePageLayoutView="0" workbookViewId="0" topLeftCell="A1">
      <selection activeCell="M24" sqref="M24"/>
    </sheetView>
  </sheetViews>
  <sheetFormatPr defaultColWidth="8.59765625" defaultRowHeight="15"/>
  <cols>
    <col min="1" max="1" width="1.203125" style="0" customWidth="1"/>
    <col min="2" max="2" width="8.59765625" style="195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7.8984375" style="167" bestFit="1" customWidth="1"/>
    <col min="10" max="10" width="9.3984375" style="167" bestFit="1" customWidth="1"/>
    <col min="11" max="11" width="5.8984375" style="167" bestFit="1" customWidth="1"/>
    <col min="12" max="12" width="1.203125" style="300" customWidth="1"/>
    <col min="13" max="13" width="13" style="300" bestFit="1" customWidth="1"/>
    <col min="14" max="14" width="10.59765625" style="0" bestFit="1" customWidth="1"/>
  </cols>
  <sheetData>
    <row r="1" spans="1:12" ht="14.25">
      <c r="A1" s="1"/>
      <c r="B1" s="191"/>
      <c r="C1" s="1"/>
      <c r="D1" s="1"/>
      <c r="E1" s="1"/>
      <c r="F1" s="1"/>
      <c r="G1" s="1"/>
      <c r="H1" s="1"/>
      <c r="I1" s="142"/>
      <c r="J1" s="142"/>
      <c r="K1" s="142"/>
      <c r="L1" s="1"/>
    </row>
    <row r="2" spans="1:12" ht="14.25">
      <c r="A2" s="1"/>
      <c r="B2" s="191"/>
      <c r="C2" s="1"/>
      <c r="D2" s="1"/>
      <c r="E2" s="1"/>
      <c r="F2" s="1"/>
      <c r="G2" s="1"/>
      <c r="H2" s="1"/>
      <c r="I2" s="142"/>
      <c r="J2" s="142"/>
      <c r="K2" s="142"/>
      <c r="L2" s="1"/>
    </row>
    <row r="3" spans="2:12" ht="28.5">
      <c r="B3" s="527" t="s">
        <v>31</v>
      </c>
      <c r="C3" s="528"/>
      <c r="D3" s="528"/>
      <c r="E3" s="528"/>
      <c r="F3" s="528"/>
      <c r="G3" s="528"/>
      <c r="H3" s="528"/>
      <c r="I3" s="528"/>
      <c r="J3" s="528"/>
      <c r="K3" s="528"/>
      <c r="L3" s="1"/>
    </row>
    <row r="4" spans="1:12" ht="14.25">
      <c r="A4" s="1"/>
      <c r="B4" s="191"/>
      <c r="C4" s="1"/>
      <c r="D4" s="1"/>
      <c r="E4" s="1"/>
      <c r="F4" s="1"/>
      <c r="G4" s="1"/>
      <c r="H4" s="1"/>
      <c r="I4" s="143"/>
      <c r="J4" s="143"/>
      <c r="K4" s="143"/>
      <c r="L4" s="1"/>
    </row>
    <row r="5" spans="1:12" ht="13.5" customHeight="1">
      <c r="A5" s="1"/>
      <c r="B5" s="192"/>
      <c r="C5" s="450" t="s">
        <v>0</v>
      </c>
      <c r="D5" s="435" t="s">
        <v>1</v>
      </c>
      <c r="E5" s="437"/>
      <c r="F5" s="4" t="s">
        <v>2</v>
      </c>
      <c r="G5" s="453" t="s">
        <v>3</v>
      </c>
      <c r="H5" s="453" t="s">
        <v>4</v>
      </c>
      <c r="I5" s="482" t="s">
        <v>5</v>
      </c>
      <c r="J5" s="483"/>
      <c r="K5" s="484"/>
      <c r="L5" s="1"/>
    </row>
    <row r="6" spans="1:12" ht="14.25">
      <c r="A6" s="1"/>
      <c r="B6" s="193"/>
      <c r="C6" s="451"/>
      <c r="D6" s="438"/>
      <c r="E6" s="440"/>
      <c r="F6" s="5"/>
      <c r="G6" s="454"/>
      <c r="H6" s="454"/>
      <c r="I6" s="485"/>
      <c r="J6" s="486"/>
      <c r="K6" s="487"/>
      <c r="L6" s="1"/>
    </row>
    <row r="7" spans="1:12" ht="14.25" customHeight="1">
      <c r="A7" s="1"/>
      <c r="B7" s="194"/>
      <c r="C7" s="452"/>
      <c r="D7" s="441"/>
      <c r="E7" s="443"/>
      <c r="F7" s="7" t="s">
        <v>6</v>
      </c>
      <c r="G7" s="8" t="s">
        <v>7</v>
      </c>
      <c r="H7" s="8" t="s">
        <v>7</v>
      </c>
      <c r="I7" s="488"/>
      <c r="J7" s="489"/>
      <c r="K7" s="490"/>
      <c r="L7" s="1"/>
    </row>
    <row r="8" spans="2:11" ht="17.25" customHeight="1">
      <c r="B8" s="192" t="s">
        <v>717</v>
      </c>
      <c r="C8" s="158" t="s">
        <v>756</v>
      </c>
      <c r="D8" s="395"/>
      <c r="E8" s="396"/>
      <c r="F8" s="13"/>
      <c r="G8" s="399"/>
      <c r="H8" s="399"/>
      <c r="I8" s="146"/>
      <c r="J8" s="147"/>
      <c r="K8" s="148"/>
    </row>
    <row r="9" spans="2:11" ht="17.25" customHeight="1">
      <c r="B9" s="194"/>
      <c r="C9" s="160"/>
      <c r="D9" s="397"/>
      <c r="E9" s="398"/>
      <c r="F9" s="9"/>
      <c r="G9" s="400"/>
      <c r="H9" s="400"/>
      <c r="I9" s="290"/>
      <c r="J9" s="291"/>
      <c r="K9" s="292"/>
    </row>
    <row r="10" spans="2:11" ht="17.25" customHeight="1">
      <c r="B10" s="175"/>
      <c r="C10" s="158" t="s">
        <v>236</v>
      </c>
      <c r="D10" s="395"/>
      <c r="E10" s="396"/>
      <c r="F10" s="13"/>
      <c r="G10" s="399"/>
      <c r="H10" s="399"/>
      <c r="I10" s="287"/>
      <c r="J10" s="288"/>
      <c r="K10" s="289"/>
    </row>
    <row r="11" spans="2:11" ht="17.25" customHeight="1">
      <c r="B11" s="194"/>
      <c r="C11" s="159"/>
      <c r="D11" s="397"/>
      <c r="E11" s="398"/>
      <c r="F11" s="9"/>
      <c r="G11" s="400"/>
      <c r="H11" s="400"/>
      <c r="I11" s="290"/>
      <c r="J11" s="291"/>
      <c r="K11" s="292"/>
    </row>
    <row r="12" spans="2:11" ht="17.25" customHeight="1">
      <c r="B12" s="192"/>
      <c r="C12" s="158" t="s">
        <v>729</v>
      </c>
      <c r="D12" s="395">
        <v>11.8</v>
      </c>
      <c r="E12" s="396"/>
      <c r="F12" s="13"/>
      <c r="G12" s="399"/>
      <c r="H12" s="399"/>
      <c r="I12" s="287"/>
      <c r="J12" s="288"/>
      <c r="K12" s="289"/>
    </row>
    <row r="13" spans="2:11" ht="17.25" customHeight="1">
      <c r="B13" s="194"/>
      <c r="C13" s="159"/>
      <c r="D13" s="397"/>
      <c r="E13" s="398"/>
      <c r="F13" s="9" t="s">
        <v>455</v>
      </c>
      <c r="G13" s="400"/>
      <c r="H13" s="400"/>
      <c r="I13" s="290"/>
      <c r="J13" s="291"/>
      <c r="K13" s="292"/>
    </row>
    <row r="14" spans="2:11" ht="17.25" customHeight="1">
      <c r="B14" s="192"/>
      <c r="C14" s="158" t="s">
        <v>730</v>
      </c>
      <c r="D14" s="395">
        <v>158</v>
      </c>
      <c r="E14" s="396"/>
      <c r="F14" s="13"/>
      <c r="G14" s="399"/>
      <c r="H14" s="399"/>
      <c r="I14" s="287"/>
      <c r="J14" s="288"/>
      <c r="K14" s="289"/>
    </row>
    <row r="15" spans="2:11" ht="17.25" customHeight="1">
      <c r="B15" s="194"/>
      <c r="C15" s="159" t="s">
        <v>200</v>
      </c>
      <c r="D15" s="397"/>
      <c r="E15" s="398"/>
      <c r="F15" s="9" t="s">
        <v>747</v>
      </c>
      <c r="G15" s="400"/>
      <c r="H15" s="400"/>
      <c r="I15" s="290"/>
      <c r="J15" s="291"/>
      <c r="K15" s="292"/>
    </row>
    <row r="16" spans="2:11" ht="17.25" customHeight="1">
      <c r="B16" s="192"/>
      <c r="C16" s="158" t="s">
        <v>201</v>
      </c>
      <c r="D16" s="395">
        <v>4.8</v>
      </c>
      <c r="E16" s="396"/>
      <c r="F16" s="13"/>
      <c r="G16" s="399"/>
      <c r="H16" s="399"/>
      <c r="I16" s="287"/>
      <c r="J16" s="288"/>
      <c r="K16" s="289"/>
    </row>
    <row r="17" spans="2:11" ht="17.25" customHeight="1">
      <c r="B17" s="194"/>
      <c r="C17" s="159"/>
      <c r="D17" s="397"/>
      <c r="E17" s="398"/>
      <c r="F17" s="9" t="s">
        <v>748</v>
      </c>
      <c r="G17" s="400"/>
      <c r="H17" s="400"/>
      <c r="I17" s="290"/>
      <c r="J17" s="291"/>
      <c r="K17" s="292"/>
    </row>
    <row r="18" spans="2:11" ht="17.25" customHeight="1">
      <c r="B18" s="192"/>
      <c r="C18" s="158" t="s">
        <v>202</v>
      </c>
      <c r="D18" s="395">
        <v>23.4</v>
      </c>
      <c r="E18" s="396"/>
      <c r="F18" s="13"/>
      <c r="G18" s="399"/>
      <c r="H18" s="399"/>
      <c r="I18" s="287"/>
      <c r="J18" s="288"/>
      <c r="K18" s="289"/>
    </row>
    <row r="19" spans="2:11" ht="17.25" customHeight="1">
      <c r="B19" s="194"/>
      <c r="C19" s="159"/>
      <c r="D19" s="397"/>
      <c r="E19" s="398"/>
      <c r="F19" s="9" t="s">
        <v>455</v>
      </c>
      <c r="G19" s="400"/>
      <c r="H19" s="400"/>
      <c r="I19" s="290"/>
      <c r="J19" s="291"/>
      <c r="K19" s="292"/>
    </row>
    <row r="20" spans="2:11" ht="17.25" customHeight="1">
      <c r="B20" s="192"/>
      <c r="C20" s="158" t="s">
        <v>203</v>
      </c>
      <c r="D20" s="395">
        <v>1</v>
      </c>
      <c r="E20" s="396"/>
      <c r="F20" s="13"/>
      <c r="G20" s="399"/>
      <c r="H20" s="399"/>
      <c r="I20" s="287"/>
      <c r="J20" s="288"/>
      <c r="K20" s="289"/>
    </row>
    <row r="21" spans="2:11" ht="17.25" customHeight="1">
      <c r="B21" s="194"/>
      <c r="C21" s="159" t="s">
        <v>204</v>
      </c>
      <c r="D21" s="397"/>
      <c r="E21" s="398"/>
      <c r="F21" s="9" t="s">
        <v>107</v>
      </c>
      <c r="G21" s="400"/>
      <c r="H21" s="400"/>
      <c r="I21" s="290"/>
      <c r="J21" s="291"/>
      <c r="K21" s="292"/>
    </row>
    <row r="22" spans="2:11" ht="17.25" customHeight="1">
      <c r="B22" s="192"/>
      <c r="C22" s="158" t="s">
        <v>205</v>
      </c>
      <c r="D22" s="395">
        <v>8.2</v>
      </c>
      <c r="E22" s="396"/>
      <c r="F22" s="13"/>
      <c r="G22" s="399"/>
      <c r="H22" s="399"/>
      <c r="I22" s="287"/>
      <c r="J22" s="288"/>
      <c r="K22" s="289"/>
    </row>
    <row r="23" spans="2:11" ht="17.25" customHeight="1">
      <c r="B23" s="194"/>
      <c r="C23" s="159"/>
      <c r="D23" s="397"/>
      <c r="E23" s="398"/>
      <c r="F23" s="9" t="s">
        <v>455</v>
      </c>
      <c r="G23" s="400"/>
      <c r="H23" s="400"/>
      <c r="I23" s="290"/>
      <c r="J23" s="291"/>
      <c r="K23" s="292"/>
    </row>
    <row r="24" spans="2:11" ht="17.25" customHeight="1">
      <c r="B24" s="192"/>
      <c r="C24" s="158" t="s">
        <v>206</v>
      </c>
      <c r="D24" s="395">
        <v>1</v>
      </c>
      <c r="E24" s="396"/>
      <c r="F24" s="13"/>
      <c r="G24" s="399"/>
      <c r="H24" s="399"/>
      <c r="I24" s="287"/>
      <c r="J24" s="288"/>
      <c r="K24" s="289"/>
    </row>
    <row r="25" spans="2:11" ht="17.25" customHeight="1">
      <c r="B25" s="194"/>
      <c r="C25" s="159" t="s">
        <v>207</v>
      </c>
      <c r="D25" s="397"/>
      <c r="E25" s="398"/>
      <c r="F25" s="9" t="s">
        <v>107</v>
      </c>
      <c r="G25" s="400"/>
      <c r="H25" s="400"/>
      <c r="I25" s="290"/>
      <c r="J25" s="291"/>
      <c r="K25" s="292"/>
    </row>
    <row r="26" spans="2:11" ht="17.25" customHeight="1">
      <c r="B26" s="192"/>
      <c r="C26" s="158" t="s">
        <v>208</v>
      </c>
      <c r="D26" s="395">
        <v>3.2</v>
      </c>
      <c r="E26" s="396"/>
      <c r="F26" s="13"/>
      <c r="G26" s="399"/>
      <c r="H26" s="399"/>
      <c r="I26" s="287"/>
      <c r="J26" s="288"/>
      <c r="K26" s="289"/>
    </row>
    <row r="27" spans="2:11" ht="17.25" customHeight="1">
      <c r="B27" s="194"/>
      <c r="C27" s="159" t="s">
        <v>199</v>
      </c>
      <c r="D27" s="397"/>
      <c r="E27" s="398"/>
      <c r="F27" s="9" t="s">
        <v>455</v>
      </c>
      <c r="G27" s="400"/>
      <c r="H27" s="400"/>
      <c r="I27" s="290"/>
      <c r="J27" s="291"/>
      <c r="K27" s="292"/>
    </row>
    <row r="28" spans="2:11" ht="17.25" customHeight="1">
      <c r="B28" s="192"/>
      <c r="C28" s="3" t="s">
        <v>385</v>
      </c>
      <c r="D28" s="581">
        <v>0.02</v>
      </c>
      <c r="E28" s="582"/>
      <c r="F28" s="13"/>
      <c r="G28" s="399"/>
      <c r="H28" s="399"/>
      <c r="I28" s="260"/>
      <c r="J28" s="261"/>
      <c r="K28" s="289"/>
    </row>
    <row r="29" spans="2:11" ht="17.25" customHeight="1">
      <c r="B29" s="194"/>
      <c r="C29" s="6" t="s">
        <v>386</v>
      </c>
      <c r="D29" s="583"/>
      <c r="E29" s="584"/>
      <c r="F29" s="9" t="s">
        <v>264</v>
      </c>
      <c r="G29" s="400"/>
      <c r="H29" s="400"/>
      <c r="I29" s="262"/>
      <c r="J29" s="263"/>
      <c r="K29" s="292"/>
    </row>
    <row r="30" spans="2:11" ht="17.25" customHeight="1">
      <c r="B30" s="192"/>
      <c r="C30" s="158" t="s">
        <v>718</v>
      </c>
      <c r="D30" s="395"/>
      <c r="E30" s="396"/>
      <c r="F30" s="13"/>
      <c r="G30" s="399"/>
      <c r="H30" s="497"/>
      <c r="I30" s="287"/>
      <c r="J30" s="288"/>
      <c r="K30" s="289"/>
    </row>
    <row r="31" spans="2:13" ht="17.25" customHeight="1">
      <c r="B31" s="194"/>
      <c r="C31" s="159"/>
      <c r="D31" s="397"/>
      <c r="E31" s="398"/>
      <c r="F31" s="11"/>
      <c r="G31" s="400"/>
      <c r="H31" s="498"/>
      <c r="I31" s="290"/>
      <c r="J31" s="291"/>
      <c r="K31" s="292"/>
      <c r="M31" s="301"/>
    </row>
    <row r="32" spans="3:11" ht="17.25" customHeight="1">
      <c r="C32" s="161"/>
      <c r="D32" s="46"/>
      <c r="E32" s="46"/>
      <c r="I32" s="249"/>
      <c r="J32" s="249"/>
      <c r="K32" s="249"/>
    </row>
    <row r="33" spans="3:11" ht="17.25" customHeight="1">
      <c r="C33" s="161"/>
      <c r="D33" s="46"/>
      <c r="E33" s="46"/>
      <c r="I33" s="249"/>
      <c r="J33" s="249"/>
      <c r="K33" s="249"/>
    </row>
  </sheetData>
  <sheetProtection/>
  <mergeCells count="42">
    <mergeCell ref="D8:E9"/>
    <mergeCell ref="G8:G9"/>
    <mergeCell ref="H8:H9"/>
    <mergeCell ref="B3:K3"/>
    <mergeCell ref="C5:C7"/>
    <mergeCell ref="D5:E7"/>
    <mergeCell ref="G5:G6"/>
    <mergeCell ref="H5:H6"/>
    <mergeCell ref="I5:K7"/>
    <mergeCell ref="D10:E11"/>
    <mergeCell ref="G10:G11"/>
    <mergeCell ref="H10:H11"/>
    <mergeCell ref="D12:E13"/>
    <mergeCell ref="G12:G13"/>
    <mergeCell ref="H12:H13"/>
    <mergeCell ref="D14:E15"/>
    <mergeCell ref="G14:G15"/>
    <mergeCell ref="H14:H15"/>
    <mergeCell ref="D16:E17"/>
    <mergeCell ref="G16:G17"/>
    <mergeCell ref="H16:H17"/>
    <mergeCell ref="D18:E19"/>
    <mergeCell ref="G18:G19"/>
    <mergeCell ref="H18:H19"/>
    <mergeCell ref="D20:E21"/>
    <mergeCell ref="G20:G21"/>
    <mergeCell ref="H20:H21"/>
    <mergeCell ref="D22:E23"/>
    <mergeCell ref="G22:G23"/>
    <mergeCell ref="H22:H23"/>
    <mergeCell ref="D24:E25"/>
    <mergeCell ref="G24:G25"/>
    <mergeCell ref="H24:H25"/>
    <mergeCell ref="D30:E31"/>
    <mergeCell ref="G30:G31"/>
    <mergeCell ref="H30:H31"/>
    <mergeCell ref="D26:E27"/>
    <mergeCell ref="G26:G27"/>
    <mergeCell ref="H26:H27"/>
    <mergeCell ref="D28:E29"/>
    <mergeCell ref="G28:G29"/>
    <mergeCell ref="H28:H2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80" zoomScaleSheetLayoutView="80" zoomScalePageLayoutView="0" workbookViewId="0" topLeftCell="A1">
      <selection activeCell="D22" sqref="D22:E23"/>
    </sheetView>
  </sheetViews>
  <sheetFormatPr defaultColWidth="8.59765625" defaultRowHeight="15"/>
  <cols>
    <col min="1" max="1" width="1.203125" style="0" customWidth="1"/>
    <col min="2" max="2" width="8.59765625" style="182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145" bestFit="1" customWidth="1"/>
    <col min="10" max="10" width="9.3984375" style="145" bestFit="1" customWidth="1"/>
    <col min="11" max="11" width="5.8984375" style="145" bestFit="1" customWidth="1"/>
    <col min="12" max="12" width="1.203125" style="0" customWidth="1"/>
    <col min="13" max="13" width="13" style="0" bestFit="1" customWidth="1"/>
    <col min="14" max="14" width="10.59765625" style="0" bestFit="1" customWidth="1"/>
  </cols>
  <sheetData>
    <row r="1" spans="1:12" ht="14.25">
      <c r="A1" s="1"/>
      <c r="B1" s="177"/>
      <c r="C1" s="1"/>
      <c r="D1" s="1"/>
      <c r="E1" s="1"/>
      <c r="F1" s="1"/>
      <c r="G1" s="1"/>
      <c r="H1" s="1"/>
      <c r="I1" s="142"/>
      <c r="J1" s="142"/>
      <c r="K1" s="142"/>
      <c r="L1" s="1"/>
    </row>
    <row r="2" spans="1:12" ht="14.25">
      <c r="A2" s="1"/>
      <c r="B2" s="177"/>
      <c r="C2" s="1"/>
      <c r="D2" s="1"/>
      <c r="E2" s="1"/>
      <c r="F2" s="1"/>
      <c r="G2" s="1"/>
      <c r="H2" s="1"/>
      <c r="I2" s="142"/>
      <c r="J2" s="142"/>
      <c r="K2" s="142"/>
      <c r="L2" s="1"/>
    </row>
    <row r="3" spans="2:12" ht="28.5">
      <c r="B3" s="527" t="s">
        <v>31</v>
      </c>
      <c r="C3" s="528"/>
      <c r="D3" s="528"/>
      <c r="E3" s="528"/>
      <c r="F3" s="528"/>
      <c r="G3" s="528"/>
      <c r="H3" s="528"/>
      <c r="I3" s="528"/>
      <c r="J3" s="528"/>
      <c r="K3" s="528"/>
      <c r="L3" s="1"/>
    </row>
    <row r="4" spans="1:12" ht="14.25">
      <c r="A4" s="1"/>
      <c r="B4" s="177"/>
      <c r="C4" s="1"/>
      <c r="D4" s="1"/>
      <c r="E4" s="1"/>
      <c r="F4" s="1"/>
      <c r="G4" s="1"/>
      <c r="H4" s="1"/>
      <c r="I4" s="143"/>
      <c r="J4" s="143"/>
      <c r="K4" s="143"/>
      <c r="L4" s="1"/>
    </row>
    <row r="5" spans="1:12" ht="13.5" customHeight="1">
      <c r="A5" s="1"/>
      <c r="B5" s="178"/>
      <c r="C5" s="450" t="s">
        <v>0</v>
      </c>
      <c r="D5" s="435" t="s">
        <v>1</v>
      </c>
      <c r="E5" s="437"/>
      <c r="F5" s="4" t="s">
        <v>2</v>
      </c>
      <c r="G5" s="453" t="s">
        <v>3</v>
      </c>
      <c r="H5" s="453" t="s">
        <v>4</v>
      </c>
      <c r="I5" s="482" t="s">
        <v>5</v>
      </c>
      <c r="J5" s="483"/>
      <c r="K5" s="484"/>
      <c r="L5" s="1"/>
    </row>
    <row r="6" spans="1:12" ht="14.25">
      <c r="A6" s="1"/>
      <c r="B6" s="179"/>
      <c r="C6" s="451"/>
      <c r="D6" s="438"/>
      <c r="E6" s="440"/>
      <c r="F6" s="5"/>
      <c r="G6" s="454"/>
      <c r="H6" s="454"/>
      <c r="I6" s="485"/>
      <c r="J6" s="486"/>
      <c r="K6" s="487"/>
      <c r="L6" s="1"/>
    </row>
    <row r="7" spans="1:12" ht="14.25" customHeight="1">
      <c r="A7" s="1"/>
      <c r="B7" s="180"/>
      <c r="C7" s="452"/>
      <c r="D7" s="441"/>
      <c r="E7" s="443"/>
      <c r="F7" s="7" t="s">
        <v>6</v>
      </c>
      <c r="G7" s="8" t="s">
        <v>7</v>
      </c>
      <c r="H7" s="8" t="s">
        <v>7</v>
      </c>
      <c r="I7" s="488"/>
      <c r="J7" s="489"/>
      <c r="K7" s="490"/>
      <c r="L7" s="1"/>
    </row>
    <row r="8" spans="2:11" ht="17.25" customHeight="1">
      <c r="B8" s="166" t="s">
        <v>695</v>
      </c>
      <c r="C8" s="3" t="s">
        <v>449</v>
      </c>
      <c r="D8" s="395"/>
      <c r="E8" s="396"/>
      <c r="F8" s="13"/>
      <c r="G8" s="399"/>
      <c r="H8" s="399"/>
      <c r="I8" s="499"/>
      <c r="J8" s="500"/>
      <c r="K8" s="501"/>
    </row>
    <row r="9" spans="2:11" ht="17.25" customHeight="1">
      <c r="B9" s="181"/>
      <c r="C9" s="6"/>
      <c r="D9" s="397"/>
      <c r="E9" s="398"/>
      <c r="F9" s="9"/>
      <c r="G9" s="400"/>
      <c r="H9" s="400"/>
      <c r="I9" s="502"/>
      <c r="J9" s="503"/>
      <c r="K9" s="504"/>
    </row>
    <row r="10" spans="2:11" ht="17.25" customHeight="1">
      <c r="B10" s="166"/>
      <c r="C10" s="3"/>
      <c r="D10" s="395"/>
      <c r="E10" s="396"/>
      <c r="F10" s="13"/>
      <c r="G10" s="399"/>
      <c r="H10" s="399"/>
      <c r="I10" s="505"/>
      <c r="J10" s="506"/>
      <c r="K10" s="507"/>
    </row>
    <row r="11" spans="2:11" ht="17.25" customHeight="1">
      <c r="B11" s="181"/>
      <c r="C11" s="6"/>
      <c r="D11" s="397"/>
      <c r="E11" s="398"/>
      <c r="F11" s="9"/>
      <c r="G11" s="400"/>
      <c r="H11" s="400"/>
      <c r="I11" s="514"/>
      <c r="J11" s="515"/>
      <c r="K11" s="516"/>
    </row>
    <row r="12" spans="2:11" ht="17.25" customHeight="1">
      <c r="B12" s="55"/>
      <c r="C12" s="3" t="s">
        <v>274</v>
      </c>
      <c r="D12" s="395">
        <v>85.1</v>
      </c>
      <c r="E12" s="396"/>
      <c r="F12" s="13"/>
      <c r="G12" s="399"/>
      <c r="H12" s="399"/>
      <c r="I12" s="253"/>
      <c r="J12" s="254"/>
      <c r="K12" s="255"/>
    </row>
    <row r="13" spans="2:11" ht="17.25" customHeight="1">
      <c r="B13" s="180"/>
      <c r="C13" s="6" t="s">
        <v>275</v>
      </c>
      <c r="D13" s="397"/>
      <c r="E13" s="398"/>
      <c r="F13" s="9" t="s">
        <v>455</v>
      </c>
      <c r="G13" s="400"/>
      <c r="H13" s="400"/>
      <c r="I13" s="250"/>
      <c r="J13" s="251"/>
      <c r="K13" s="252"/>
    </row>
    <row r="14" spans="2:11" ht="17.25" customHeight="1">
      <c r="B14" s="166"/>
      <c r="C14" s="3" t="s">
        <v>733</v>
      </c>
      <c r="D14" s="395">
        <v>1</v>
      </c>
      <c r="E14" s="396"/>
      <c r="F14" s="13"/>
      <c r="G14" s="399"/>
      <c r="H14" s="399"/>
      <c r="I14" s="253"/>
      <c r="J14" s="254"/>
      <c r="K14" s="255"/>
    </row>
    <row r="15" spans="2:11" ht="17.25" customHeight="1">
      <c r="B15" s="181"/>
      <c r="C15" s="6" t="s">
        <v>278</v>
      </c>
      <c r="D15" s="397"/>
      <c r="E15" s="398"/>
      <c r="F15" s="9" t="s">
        <v>107</v>
      </c>
      <c r="G15" s="400"/>
      <c r="H15" s="400"/>
      <c r="I15" s="250"/>
      <c r="J15" s="251"/>
      <c r="K15" s="252"/>
    </row>
    <row r="16" spans="2:11" ht="17.25" customHeight="1">
      <c r="B16" s="166"/>
      <c r="C16" s="3" t="s">
        <v>280</v>
      </c>
      <c r="D16" s="395">
        <v>47.2</v>
      </c>
      <c r="E16" s="396"/>
      <c r="F16" s="13"/>
      <c r="G16" s="399"/>
      <c r="H16" s="399"/>
      <c r="I16" s="253"/>
      <c r="J16" s="254"/>
      <c r="K16" s="255"/>
    </row>
    <row r="17" spans="2:11" ht="17.25" customHeight="1">
      <c r="B17" s="181"/>
      <c r="C17" s="6" t="s">
        <v>279</v>
      </c>
      <c r="D17" s="397"/>
      <c r="E17" s="398"/>
      <c r="F17" s="9" t="s">
        <v>455</v>
      </c>
      <c r="G17" s="400"/>
      <c r="H17" s="400"/>
      <c r="I17" s="250"/>
      <c r="J17" s="251"/>
      <c r="K17" s="252"/>
    </row>
    <row r="18" spans="2:11" ht="17.25" customHeight="1">
      <c r="B18" s="166"/>
      <c r="C18" s="3" t="s">
        <v>276</v>
      </c>
      <c r="D18" s="395">
        <v>15.9</v>
      </c>
      <c r="E18" s="396"/>
      <c r="F18" s="13"/>
      <c r="G18" s="399"/>
      <c r="H18" s="399"/>
      <c r="I18" s="253"/>
      <c r="J18" s="254"/>
      <c r="K18" s="255"/>
    </row>
    <row r="19" spans="2:11" ht="17.25" customHeight="1">
      <c r="B19" s="181"/>
      <c r="C19" s="6" t="s">
        <v>277</v>
      </c>
      <c r="D19" s="397"/>
      <c r="E19" s="398"/>
      <c r="F19" s="9" t="s">
        <v>455</v>
      </c>
      <c r="G19" s="400"/>
      <c r="H19" s="400"/>
      <c r="I19" s="250"/>
      <c r="J19" s="251"/>
      <c r="K19" s="252"/>
    </row>
    <row r="20" spans="2:11" ht="17.25" customHeight="1">
      <c r="B20" s="166"/>
      <c r="C20" s="3" t="s">
        <v>436</v>
      </c>
      <c r="D20" s="395">
        <v>2</v>
      </c>
      <c r="E20" s="396"/>
      <c r="F20" s="13"/>
      <c r="G20" s="399"/>
      <c r="H20" s="399"/>
      <c r="I20" s="253"/>
      <c r="J20" s="254"/>
      <c r="K20" s="255"/>
    </row>
    <row r="21" spans="2:11" ht="17.25" customHeight="1">
      <c r="B21" s="181"/>
      <c r="C21" s="6"/>
      <c r="D21" s="397"/>
      <c r="E21" s="398"/>
      <c r="F21" s="9" t="s">
        <v>384</v>
      </c>
      <c r="G21" s="400"/>
      <c r="H21" s="400"/>
      <c r="I21" s="250"/>
      <c r="J21" s="251"/>
      <c r="K21" s="252"/>
    </row>
    <row r="22" spans="2:11" ht="17.25" customHeight="1">
      <c r="B22" s="166"/>
      <c r="C22" s="3" t="s">
        <v>732</v>
      </c>
      <c r="D22" s="395">
        <v>1</v>
      </c>
      <c r="E22" s="396"/>
      <c r="F22" s="13"/>
      <c r="G22" s="399"/>
      <c r="H22" s="399"/>
      <c r="I22" s="253"/>
      <c r="J22" s="254"/>
      <c r="K22" s="255"/>
    </row>
    <row r="23" spans="2:11" ht="17.25" customHeight="1">
      <c r="B23" s="181"/>
      <c r="C23" s="6" t="s">
        <v>279</v>
      </c>
      <c r="D23" s="397"/>
      <c r="E23" s="398"/>
      <c r="F23" s="11" t="s">
        <v>232</v>
      </c>
      <c r="G23" s="400"/>
      <c r="H23" s="400"/>
      <c r="I23" s="250"/>
      <c r="J23" s="251"/>
      <c r="K23" s="252"/>
    </row>
    <row r="24" spans="2:11" ht="17.25" customHeight="1">
      <c r="B24" s="166"/>
      <c r="C24" s="3"/>
      <c r="D24" s="395"/>
      <c r="E24" s="396"/>
      <c r="F24" s="13"/>
      <c r="G24" s="399"/>
      <c r="H24" s="399"/>
      <c r="I24" s="505"/>
      <c r="J24" s="506"/>
      <c r="K24" s="507"/>
    </row>
    <row r="25" spans="2:11" ht="17.25" customHeight="1">
      <c r="B25" s="181"/>
      <c r="C25" s="6"/>
      <c r="D25" s="397"/>
      <c r="E25" s="398"/>
      <c r="F25" s="11"/>
      <c r="G25" s="400"/>
      <c r="H25" s="400"/>
      <c r="I25" s="514"/>
      <c r="J25" s="515"/>
      <c r="K25" s="516"/>
    </row>
    <row r="26" spans="2:11" ht="17.25" customHeight="1">
      <c r="B26" s="166"/>
      <c r="C26" s="3"/>
      <c r="D26" s="395"/>
      <c r="E26" s="396"/>
      <c r="F26" s="13"/>
      <c r="G26" s="399"/>
      <c r="H26" s="399"/>
      <c r="I26" s="505"/>
      <c r="J26" s="506"/>
      <c r="K26" s="507"/>
    </row>
    <row r="27" spans="2:11" ht="17.25" customHeight="1">
      <c r="B27" s="181"/>
      <c r="C27" s="6"/>
      <c r="D27" s="397"/>
      <c r="E27" s="398"/>
      <c r="F27" s="11"/>
      <c r="G27" s="400"/>
      <c r="H27" s="400"/>
      <c r="I27" s="514"/>
      <c r="J27" s="515"/>
      <c r="K27" s="516"/>
    </row>
    <row r="28" spans="2:11" ht="17.25" customHeight="1">
      <c r="B28" s="178"/>
      <c r="C28" s="3"/>
      <c r="D28" s="395"/>
      <c r="E28" s="396"/>
      <c r="F28" s="13"/>
      <c r="G28" s="399"/>
      <c r="H28" s="399"/>
      <c r="I28" s="505"/>
      <c r="J28" s="506"/>
      <c r="K28" s="507"/>
    </row>
    <row r="29" spans="2:11" ht="17.25" customHeight="1">
      <c r="B29" s="180"/>
      <c r="C29" s="6"/>
      <c r="D29" s="397"/>
      <c r="E29" s="398"/>
      <c r="F29" s="9"/>
      <c r="G29" s="400"/>
      <c r="H29" s="400"/>
      <c r="I29" s="502"/>
      <c r="J29" s="503"/>
      <c r="K29" s="504"/>
    </row>
    <row r="30" spans="2:11" ht="17.25" customHeight="1">
      <c r="B30" s="178"/>
      <c r="C30" s="3" t="s">
        <v>696</v>
      </c>
      <c r="D30" s="395"/>
      <c r="E30" s="396"/>
      <c r="F30" s="13"/>
      <c r="G30" s="399"/>
      <c r="H30" s="399"/>
      <c r="I30" s="499"/>
      <c r="J30" s="500"/>
      <c r="K30" s="501"/>
    </row>
    <row r="31" spans="2:11" ht="17.25" customHeight="1">
      <c r="B31" s="180"/>
      <c r="C31" s="6"/>
      <c r="D31" s="397"/>
      <c r="E31" s="398"/>
      <c r="F31" s="11"/>
      <c r="G31" s="400"/>
      <c r="H31" s="400"/>
      <c r="I31" s="502"/>
      <c r="J31" s="503"/>
      <c r="K31" s="504"/>
    </row>
    <row r="32" spans="4:11" ht="17.25" customHeight="1">
      <c r="D32" s="46"/>
      <c r="E32" s="46"/>
      <c r="I32" s="144"/>
      <c r="J32" s="144"/>
      <c r="K32" s="144"/>
    </row>
    <row r="33" spans="4:11" ht="17.25" customHeight="1">
      <c r="D33" s="46"/>
      <c r="E33" s="46"/>
      <c r="I33" s="144"/>
      <c r="J33" s="144"/>
      <c r="K33" s="144"/>
    </row>
  </sheetData>
  <sheetProtection/>
  <mergeCells count="54">
    <mergeCell ref="I28:K28"/>
    <mergeCell ref="I29:K29"/>
    <mergeCell ref="D30:E31"/>
    <mergeCell ref="G30:G31"/>
    <mergeCell ref="H30:H31"/>
    <mergeCell ref="I30:K30"/>
    <mergeCell ref="I31:K31"/>
    <mergeCell ref="D28:E29"/>
    <mergeCell ref="G28:G29"/>
    <mergeCell ref="H28:H29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D22:E23"/>
    <mergeCell ref="G22:G23"/>
    <mergeCell ref="H22:H23"/>
    <mergeCell ref="D8:E9"/>
    <mergeCell ref="D18:E19"/>
    <mergeCell ref="G18:G19"/>
    <mergeCell ref="H18:H19"/>
    <mergeCell ref="D14:E15"/>
    <mergeCell ref="G14:G15"/>
    <mergeCell ref="H14:H15"/>
    <mergeCell ref="D16:E17"/>
    <mergeCell ref="G16:G17"/>
    <mergeCell ref="H16:H17"/>
    <mergeCell ref="D12:E13"/>
    <mergeCell ref="G12:G13"/>
    <mergeCell ref="H12:H13"/>
    <mergeCell ref="D10:E11"/>
    <mergeCell ref="G10:G11"/>
    <mergeCell ref="I11:K11"/>
    <mergeCell ref="H10:H11"/>
    <mergeCell ref="I10:K10"/>
    <mergeCell ref="G8:G9"/>
    <mergeCell ref="H8:H9"/>
    <mergeCell ref="B3:K3"/>
    <mergeCell ref="C5:C7"/>
    <mergeCell ref="D5:E7"/>
    <mergeCell ref="G5:G6"/>
    <mergeCell ref="H5:H6"/>
    <mergeCell ref="I5:K7"/>
    <mergeCell ref="I8:K8"/>
    <mergeCell ref="I9:K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80" zoomScaleSheetLayoutView="80" zoomScalePageLayoutView="0" workbookViewId="0" topLeftCell="A1">
      <selection activeCell="A60" sqref="A60:IV820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37" customWidth="1"/>
    <col min="5" max="5" width="4" style="37" customWidth="1"/>
    <col min="6" max="6" width="4.5" style="0" customWidth="1"/>
    <col min="7" max="7" width="18.09765625" style="0" customWidth="1"/>
    <col min="8" max="8" width="21" style="0" customWidth="1"/>
    <col min="9" max="9" width="6.69921875" style="145" bestFit="1" customWidth="1"/>
    <col min="10" max="10" width="9.3984375" style="145" bestFit="1" customWidth="1"/>
    <col min="11" max="11" width="5.8984375" style="145" bestFit="1" customWidth="1"/>
    <col min="12" max="12" width="1.203125" style="0" customWidth="1"/>
    <col min="13" max="13" width="13" style="0" bestFit="1" customWidth="1"/>
    <col min="14" max="14" width="10.59765625" style="0" bestFit="1" customWidth="1"/>
  </cols>
  <sheetData>
    <row r="1" spans="1:12" ht="14.25">
      <c r="A1" s="1"/>
      <c r="B1" s="1"/>
      <c r="C1" s="1"/>
      <c r="D1" s="122"/>
      <c r="E1" s="122"/>
      <c r="F1" s="1"/>
      <c r="G1" s="1"/>
      <c r="H1" s="1"/>
      <c r="I1" s="142"/>
      <c r="J1" s="142"/>
      <c r="K1" s="142"/>
      <c r="L1" s="1"/>
    </row>
    <row r="2" spans="1:12" ht="14.25">
      <c r="A2" s="1"/>
      <c r="B2" s="1"/>
      <c r="C2" s="1"/>
      <c r="D2" s="122"/>
      <c r="E2" s="122"/>
      <c r="F2" s="1"/>
      <c r="G2" s="1"/>
      <c r="H2" s="1"/>
      <c r="I2" s="142"/>
      <c r="J2" s="142"/>
      <c r="K2" s="142"/>
      <c r="L2" s="1"/>
    </row>
    <row r="3" spans="2:12" ht="28.5">
      <c r="B3" s="527" t="s">
        <v>31</v>
      </c>
      <c r="C3" s="528"/>
      <c r="D3" s="528"/>
      <c r="E3" s="528"/>
      <c r="F3" s="528"/>
      <c r="G3" s="528"/>
      <c r="H3" s="528"/>
      <c r="I3" s="528"/>
      <c r="J3" s="528"/>
      <c r="K3" s="528"/>
      <c r="L3" s="1"/>
    </row>
    <row r="4" spans="1:12" ht="14.25">
      <c r="A4" s="1"/>
      <c r="B4" s="1"/>
      <c r="C4" s="1"/>
      <c r="D4" s="122"/>
      <c r="E4" s="122"/>
      <c r="F4" s="1"/>
      <c r="G4" s="1"/>
      <c r="H4" s="1"/>
      <c r="I4" s="143"/>
      <c r="J4" s="143"/>
      <c r="K4" s="143"/>
      <c r="L4" s="1"/>
    </row>
    <row r="5" spans="1:12" ht="13.5" customHeight="1">
      <c r="A5" s="1"/>
      <c r="B5" s="3"/>
      <c r="C5" s="450" t="s">
        <v>0</v>
      </c>
      <c r="D5" s="474" t="s">
        <v>1</v>
      </c>
      <c r="E5" s="475"/>
      <c r="F5" s="4" t="s">
        <v>2</v>
      </c>
      <c r="G5" s="453" t="s">
        <v>3</v>
      </c>
      <c r="H5" s="453" t="s">
        <v>4</v>
      </c>
      <c r="I5" s="482" t="s">
        <v>5</v>
      </c>
      <c r="J5" s="483"/>
      <c r="K5" s="484"/>
      <c r="L5" s="1"/>
    </row>
    <row r="6" spans="1:12" ht="14.25">
      <c r="A6" s="1"/>
      <c r="B6" s="5"/>
      <c r="C6" s="451"/>
      <c r="D6" s="476"/>
      <c r="E6" s="477"/>
      <c r="F6" s="5"/>
      <c r="G6" s="454"/>
      <c r="H6" s="454"/>
      <c r="I6" s="485"/>
      <c r="J6" s="486"/>
      <c r="K6" s="487"/>
      <c r="L6" s="1"/>
    </row>
    <row r="7" spans="1:12" ht="14.25" customHeight="1">
      <c r="A7" s="1"/>
      <c r="B7" s="6"/>
      <c r="C7" s="452"/>
      <c r="D7" s="478"/>
      <c r="E7" s="479"/>
      <c r="F7" s="7" t="s">
        <v>6</v>
      </c>
      <c r="G7" s="8" t="s">
        <v>7</v>
      </c>
      <c r="H7" s="8" t="s">
        <v>7</v>
      </c>
      <c r="I7" s="488"/>
      <c r="J7" s="489"/>
      <c r="K7" s="490"/>
      <c r="L7" s="1"/>
    </row>
    <row r="8" spans="2:11" ht="17.25" customHeight="1">
      <c r="B8" s="29" t="s">
        <v>712</v>
      </c>
      <c r="C8" s="3" t="s">
        <v>583</v>
      </c>
      <c r="D8" s="491"/>
      <c r="E8" s="492"/>
      <c r="F8" s="13"/>
      <c r="G8" s="399"/>
      <c r="H8" s="399"/>
      <c r="I8" s="499"/>
      <c r="J8" s="500"/>
      <c r="K8" s="501"/>
    </row>
    <row r="9" spans="2:11" ht="17.25" customHeight="1">
      <c r="B9" s="12"/>
      <c r="C9" s="6"/>
      <c r="D9" s="493"/>
      <c r="E9" s="494"/>
      <c r="F9" s="9"/>
      <c r="G9" s="400"/>
      <c r="H9" s="400"/>
      <c r="I9" s="502"/>
      <c r="J9" s="503"/>
      <c r="K9" s="504"/>
    </row>
    <row r="10" spans="2:11" ht="17.25" customHeight="1">
      <c r="B10" s="28"/>
      <c r="C10" s="3" t="s">
        <v>679</v>
      </c>
      <c r="D10" s="491"/>
      <c r="E10" s="492"/>
      <c r="F10" s="13"/>
      <c r="G10" s="399"/>
      <c r="H10" s="399"/>
      <c r="I10" s="505"/>
      <c r="J10" s="506"/>
      <c r="K10" s="507"/>
    </row>
    <row r="11" spans="2:11" ht="17.25" customHeight="1">
      <c r="B11" s="6"/>
      <c r="C11" s="6"/>
      <c r="D11" s="493"/>
      <c r="E11" s="494"/>
      <c r="F11" s="9"/>
      <c r="G11" s="400"/>
      <c r="H11" s="400"/>
      <c r="I11" s="514"/>
      <c r="J11" s="515"/>
      <c r="K11" s="516"/>
    </row>
    <row r="12" spans="2:11" ht="17.25" customHeight="1">
      <c r="B12" s="166"/>
      <c r="C12" s="3" t="s">
        <v>437</v>
      </c>
      <c r="D12" s="491">
        <v>20.4</v>
      </c>
      <c r="E12" s="492"/>
      <c r="F12" s="13"/>
      <c r="G12" s="399"/>
      <c r="H12" s="399"/>
      <c r="I12" s="505"/>
      <c r="J12" s="506"/>
      <c r="K12" s="507"/>
    </row>
    <row r="13" spans="2:11" ht="17.25" customHeight="1">
      <c r="B13" s="12"/>
      <c r="C13" s="6" t="s">
        <v>209</v>
      </c>
      <c r="D13" s="493"/>
      <c r="E13" s="494"/>
      <c r="F13" s="9" t="s">
        <v>103</v>
      </c>
      <c r="G13" s="400"/>
      <c r="H13" s="400"/>
      <c r="I13" s="514"/>
      <c r="J13" s="515"/>
      <c r="K13" s="516"/>
    </row>
    <row r="14" spans="2:11" ht="17.25" customHeight="1">
      <c r="B14" s="166"/>
      <c r="C14" s="3" t="s">
        <v>720</v>
      </c>
      <c r="D14" s="491">
        <v>2.1</v>
      </c>
      <c r="E14" s="492"/>
      <c r="F14" s="13"/>
      <c r="G14" s="399"/>
      <c r="H14" s="399"/>
      <c r="I14" s="505"/>
      <c r="J14" s="506"/>
      <c r="K14" s="507"/>
    </row>
    <row r="15" spans="2:11" ht="17.25" customHeight="1">
      <c r="B15" s="12"/>
      <c r="C15" s="6" t="s">
        <v>210</v>
      </c>
      <c r="D15" s="493"/>
      <c r="E15" s="494"/>
      <c r="F15" s="9" t="s">
        <v>103</v>
      </c>
      <c r="G15" s="400"/>
      <c r="H15" s="400"/>
      <c r="I15" s="514"/>
      <c r="J15" s="515"/>
      <c r="K15" s="516"/>
    </row>
    <row r="16" spans="2:11" ht="17.25" customHeight="1">
      <c r="B16" s="166"/>
      <c r="C16" s="3" t="s">
        <v>437</v>
      </c>
      <c r="D16" s="491">
        <v>23.6</v>
      </c>
      <c r="E16" s="492"/>
      <c r="F16" s="13"/>
      <c r="G16" s="399"/>
      <c r="H16" s="399"/>
      <c r="I16" s="505"/>
      <c r="J16" s="506"/>
      <c r="K16" s="507"/>
    </row>
    <row r="17" spans="2:11" ht="17.25" customHeight="1">
      <c r="B17" s="12"/>
      <c r="C17" s="6" t="s">
        <v>211</v>
      </c>
      <c r="D17" s="493"/>
      <c r="E17" s="494"/>
      <c r="F17" s="9" t="s">
        <v>103</v>
      </c>
      <c r="G17" s="400"/>
      <c r="H17" s="400"/>
      <c r="I17" s="514"/>
      <c r="J17" s="515"/>
      <c r="K17" s="516"/>
    </row>
    <row r="18" spans="2:11" ht="17.25" customHeight="1">
      <c r="B18" s="166"/>
      <c r="C18" s="3" t="s">
        <v>437</v>
      </c>
      <c r="D18" s="491">
        <v>7.9</v>
      </c>
      <c r="E18" s="492"/>
      <c r="F18" s="13"/>
      <c r="G18" s="399"/>
      <c r="H18" s="399"/>
      <c r="I18" s="505"/>
      <c r="J18" s="506"/>
      <c r="K18" s="507"/>
    </row>
    <row r="19" spans="2:11" ht="17.25" customHeight="1">
      <c r="B19" s="12"/>
      <c r="C19" s="6" t="s">
        <v>212</v>
      </c>
      <c r="D19" s="493"/>
      <c r="E19" s="494"/>
      <c r="F19" s="9" t="s">
        <v>103</v>
      </c>
      <c r="G19" s="400"/>
      <c r="H19" s="400"/>
      <c r="I19" s="514"/>
      <c r="J19" s="515"/>
      <c r="K19" s="516"/>
    </row>
    <row r="20" spans="2:11" ht="17.25" customHeight="1">
      <c r="B20" s="3"/>
      <c r="C20" s="3" t="s">
        <v>437</v>
      </c>
      <c r="D20" s="491">
        <v>2.8</v>
      </c>
      <c r="E20" s="492"/>
      <c r="F20" s="13"/>
      <c r="G20" s="399"/>
      <c r="H20" s="399"/>
      <c r="I20" s="505"/>
      <c r="J20" s="506"/>
      <c r="K20" s="507"/>
    </row>
    <row r="21" spans="2:11" ht="17.25" customHeight="1">
      <c r="B21" s="6"/>
      <c r="C21" s="6" t="s">
        <v>213</v>
      </c>
      <c r="D21" s="493"/>
      <c r="E21" s="494"/>
      <c r="F21" s="9" t="s">
        <v>103</v>
      </c>
      <c r="G21" s="400"/>
      <c r="H21" s="400"/>
      <c r="I21" s="514"/>
      <c r="J21" s="515"/>
      <c r="K21" s="516"/>
    </row>
    <row r="22" spans="2:11" ht="17.25" customHeight="1">
      <c r="B22" s="166"/>
      <c r="C22" s="3" t="s">
        <v>437</v>
      </c>
      <c r="D22" s="491">
        <v>0.1</v>
      </c>
      <c r="E22" s="492"/>
      <c r="F22" s="13"/>
      <c r="G22" s="399"/>
      <c r="H22" s="399"/>
      <c r="I22" s="505"/>
      <c r="J22" s="506"/>
      <c r="K22" s="507"/>
    </row>
    <row r="23" spans="2:11" ht="17.25" customHeight="1">
      <c r="B23" s="6"/>
      <c r="C23" s="6" t="s">
        <v>214</v>
      </c>
      <c r="D23" s="493"/>
      <c r="E23" s="494"/>
      <c r="F23" s="9" t="s">
        <v>103</v>
      </c>
      <c r="G23" s="400"/>
      <c r="H23" s="400"/>
      <c r="I23" s="514"/>
      <c r="J23" s="515"/>
      <c r="K23" s="516"/>
    </row>
    <row r="24" spans="2:11" ht="17.25" customHeight="1">
      <c r="B24" s="3"/>
      <c r="C24" s="3" t="s">
        <v>437</v>
      </c>
      <c r="D24" s="491">
        <v>0.2</v>
      </c>
      <c r="E24" s="492"/>
      <c r="F24" s="13"/>
      <c r="G24" s="399"/>
      <c r="H24" s="399"/>
      <c r="I24" s="505"/>
      <c r="J24" s="506"/>
      <c r="K24" s="507"/>
    </row>
    <row r="25" spans="2:11" ht="17.25" customHeight="1">
      <c r="B25" s="6"/>
      <c r="C25" s="6" t="s">
        <v>682</v>
      </c>
      <c r="D25" s="493"/>
      <c r="E25" s="494"/>
      <c r="F25" s="9" t="s">
        <v>103</v>
      </c>
      <c r="G25" s="400"/>
      <c r="H25" s="400"/>
      <c r="I25" s="514"/>
      <c r="J25" s="515"/>
      <c r="K25" s="516"/>
    </row>
    <row r="26" spans="2:11" ht="17.25" customHeight="1">
      <c r="B26" s="3"/>
      <c r="C26" s="3" t="s">
        <v>437</v>
      </c>
      <c r="D26" s="491">
        <v>0.3</v>
      </c>
      <c r="E26" s="492"/>
      <c r="F26" s="13"/>
      <c r="G26" s="399"/>
      <c r="H26" s="399"/>
      <c r="I26" s="505"/>
      <c r="J26" s="506"/>
      <c r="K26" s="507"/>
    </row>
    <row r="27" spans="2:11" ht="17.25" customHeight="1">
      <c r="B27" s="6"/>
      <c r="C27" s="6" t="s">
        <v>46</v>
      </c>
      <c r="D27" s="493"/>
      <c r="E27" s="494"/>
      <c r="F27" s="9" t="s">
        <v>103</v>
      </c>
      <c r="G27" s="400"/>
      <c r="H27" s="400"/>
      <c r="I27" s="514"/>
      <c r="J27" s="515"/>
      <c r="K27" s="516"/>
    </row>
    <row r="28" spans="2:11" ht="17.25" customHeight="1">
      <c r="B28" s="3"/>
      <c r="C28" s="3"/>
      <c r="D28" s="491"/>
      <c r="E28" s="492"/>
      <c r="F28" s="13"/>
      <c r="G28" s="399"/>
      <c r="H28" s="399"/>
      <c r="I28" s="505"/>
      <c r="J28" s="506"/>
      <c r="K28" s="507"/>
    </row>
    <row r="29" spans="2:11" ht="17.25" customHeight="1">
      <c r="B29" s="6"/>
      <c r="C29" s="6"/>
      <c r="D29" s="493"/>
      <c r="E29" s="494"/>
      <c r="F29" s="9"/>
      <c r="G29" s="400"/>
      <c r="H29" s="400"/>
      <c r="I29" s="514"/>
      <c r="J29" s="515"/>
      <c r="K29" s="516"/>
    </row>
    <row r="30" spans="2:11" ht="17.25" customHeight="1">
      <c r="B30" s="3"/>
      <c r="C30" s="3"/>
      <c r="D30" s="491"/>
      <c r="E30" s="492"/>
      <c r="F30" s="13"/>
      <c r="G30" s="399"/>
      <c r="H30" s="399"/>
      <c r="I30" s="505"/>
      <c r="J30" s="506"/>
      <c r="K30" s="507"/>
    </row>
    <row r="31" spans="2:11" ht="17.25" customHeight="1">
      <c r="B31" s="6"/>
      <c r="C31" s="6"/>
      <c r="D31" s="493"/>
      <c r="E31" s="494"/>
      <c r="F31" s="11"/>
      <c r="G31" s="400"/>
      <c r="H31" s="400"/>
      <c r="I31" s="514"/>
      <c r="J31" s="515"/>
      <c r="K31" s="516"/>
    </row>
    <row r="32" spans="4:11" ht="17.25" customHeight="1">
      <c r="D32" s="138"/>
      <c r="E32" s="138"/>
      <c r="I32" s="248"/>
      <c r="J32" s="248"/>
      <c r="K32" s="248"/>
    </row>
    <row r="33" spans="4:11" ht="17.25" customHeight="1">
      <c r="D33" s="138"/>
      <c r="E33" s="138"/>
      <c r="I33" s="248"/>
      <c r="J33" s="248"/>
      <c r="K33" s="248"/>
    </row>
    <row r="34" spans="2:11" ht="17.25" customHeight="1">
      <c r="B34" s="29"/>
      <c r="C34" s="158" t="s">
        <v>680</v>
      </c>
      <c r="D34" s="491"/>
      <c r="E34" s="492"/>
      <c r="F34" s="13"/>
      <c r="G34" s="399"/>
      <c r="H34" s="399"/>
      <c r="I34" s="253"/>
      <c r="J34" s="254"/>
      <c r="K34" s="255"/>
    </row>
    <row r="35" spans="2:11" ht="17.25" customHeight="1">
      <c r="B35" s="12"/>
      <c r="C35" s="160"/>
      <c r="D35" s="493"/>
      <c r="E35" s="494"/>
      <c r="F35" s="9"/>
      <c r="G35" s="400"/>
      <c r="H35" s="400"/>
      <c r="I35" s="250"/>
      <c r="J35" s="251"/>
      <c r="K35" s="252"/>
    </row>
    <row r="36" spans="2:11" ht="17.25" customHeight="1">
      <c r="B36" s="28"/>
      <c r="C36" s="158" t="s">
        <v>438</v>
      </c>
      <c r="D36" s="491">
        <f>D12</f>
        <v>20.4</v>
      </c>
      <c r="E36" s="492"/>
      <c r="F36" s="13"/>
      <c r="G36" s="399"/>
      <c r="H36" s="399"/>
      <c r="I36" s="253"/>
      <c r="J36" s="254"/>
      <c r="K36" s="255"/>
    </row>
    <row r="37" spans="2:11" ht="17.25" customHeight="1">
      <c r="B37" s="6"/>
      <c r="C37" s="159" t="s">
        <v>209</v>
      </c>
      <c r="D37" s="493"/>
      <c r="E37" s="494"/>
      <c r="F37" s="9" t="s">
        <v>103</v>
      </c>
      <c r="G37" s="400"/>
      <c r="H37" s="400"/>
      <c r="I37" s="250"/>
      <c r="J37" s="251"/>
      <c r="K37" s="252"/>
    </row>
    <row r="38" spans="2:11" ht="17.25" customHeight="1">
      <c r="B38" s="29"/>
      <c r="C38" s="158" t="s">
        <v>438</v>
      </c>
      <c r="D38" s="491">
        <f>D14</f>
        <v>2.1</v>
      </c>
      <c r="E38" s="492"/>
      <c r="F38" s="13"/>
      <c r="G38" s="399"/>
      <c r="H38" s="399"/>
      <c r="I38" s="253"/>
      <c r="J38" s="254"/>
      <c r="K38" s="255"/>
    </row>
    <row r="39" spans="2:11" ht="17.25" customHeight="1">
      <c r="B39" s="12"/>
      <c r="C39" s="159" t="s">
        <v>210</v>
      </c>
      <c r="D39" s="493"/>
      <c r="E39" s="494"/>
      <c r="F39" s="9" t="s">
        <v>103</v>
      </c>
      <c r="G39" s="400"/>
      <c r="H39" s="400"/>
      <c r="I39" s="250"/>
      <c r="J39" s="251"/>
      <c r="K39" s="252"/>
    </row>
    <row r="40" spans="2:11" ht="17.25" customHeight="1">
      <c r="B40" s="29"/>
      <c r="C40" s="158" t="s">
        <v>438</v>
      </c>
      <c r="D40" s="491">
        <f>D16</f>
        <v>23.6</v>
      </c>
      <c r="E40" s="492"/>
      <c r="F40" s="13"/>
      <c r="G40" s="399"/>
      <c r="H40" s="399"/>
      <c r="I40" s="253"/>
      <c r="J40" s="254"/>
      <c r="K40" s="255"/>
    </row>
    <row r="41" spans="2:11" ht="17.25" customHeight="1">
      <c r="B41" s="12"/>
      <c r="C41" s="159" t="s">
        <v>211</v>
      </c>
      <c r="D41" s="493"/>
      <c r="E41" s="494"/>
      <c r="F41" s="9" t="s">
        <v>103</v>
      </c>
      <c r="G41" s="400"/>
      <c r="H41" s="400"/>
      <c r="I41" s="250"/>
      <c r="J41" s="251"/>
      <c r="K41" s="252"/>
    </row>
    <row r="42" spans="2:11" ht="17.25" customHeight="1">
      <c r="B42" s="29"/>
      <c r="C42" s="158" t="s">
        <v>438</v>
      </c>
      <c r="D42" s="491">
        <f>D18</f>
        <v>7.9</v>
      </c>
      <c r="E42" s="492"/>
      <c r="F42" s="13"/>
      <c r="G42" s="399"/>
      <c r="H42" s="399"/>
      <c r="I42" s="253"/>
      <c r="J42" s="254"/>
      <c r="K42" s="255"/>
    </row>
    <row r="43" spans="2:11" ht="17.25" customHeight="1">
      <c r="B43" s="12"/>
      <c r="C43" s="159" t="s">
        <v>212</v>
      </c>
      <c r="D43" s="493"/>
      <c r="E43" s="494"/>
      <c r="F43" s="9" t="s">
        <v>103</v>
      </c>
      <c r="G43" s="400"/>
      <c r="H43" s="400"/>
      <c r="I43" s="250"/>
      <c r="J43" s="251"/>
      <c r="K43" s="252"/>
    </row>
    <row r="44" spans="2:11" ht="17.25" customHeight="1">
      <c r="B44" s="29"/>
      <c r="C44" s="158" t="s">
        <v>438</v>
      </c>
      <c r="D44" s="491">
        <f>D20</f>
        <v>2.8</v>
      </c>
      <c r="E44" s="492"/>
      <c r="F44" s="13"/>
      <c r="G44" s="399"/>
      <c r="H44" s="399"/>
      <c r="I44" s="253"/>
      <c r="J44" s="254"/>
      <c r="K44" s="255"/>
    </row>
    <row r="45" spans="2:11" ht="17.25" customHeight="1">
      <c r="B45" s="6"/>
      <c r="C45" s="159" t="s">
        <v>213</v>
      </c>
      <c r="D45" s="493"/>
      <c r="E45" s="494"/>
      <c r="F45" s="9" t="s">
        <v>103</v>
      </c>
      <c r="G45" s="400"/>
      <c r="H45" s="400"/>
      <c r="I45" s="250"/>
      <c r="J45" s="251"/>
      <c r="K45" s="252"/>
    </row>
    <row r="46" spans="2:11" ht="17.25" customHeight="1">
      <c r="B46" s="3"/>
      <c r="C46" s="158" t="s">
        <v>438</v>
      </c>
      <c r="D46" s="491">
        <f>D22</f>
        <v>0.1</v>
      </c>
      <c r="E46" s="492"/>
      <c r="F46" s="13"/>
      <c r="G46" s="399"/>
      <c r="H46" s="399"/>
      <c r="I46" s="253"/>
      <c r="J46" s="254"/>
      <c r="K46" s="255"/>
    </row>
    <row r="47" spans="2:11" ht="17.25" customHeight="1">
      <c r="B47" s="6"/>
      <c r="C47" s="159" t="s">
        <v>214</v>
      </c>
      <c r="D47" s="493"/>
      <c r="E47" s="494"/>
      <c r="F47" s="9" t="s">
        <v>103</v>
      </c>
      <c r="G47" s="400"/>
      <c r="H47" s="400"/>
      <c r="I47" s="250"/>
      <c r="J47" s="251"/>
      <c r="K47" s="252"/>
    </row>
    <row r="48" spans="2:11" ht="17.25" customHeight="1">
      <c r="B48" s="3"/>
      <c r="C48" s="158" t="s">
        <v>438</v>
      </c>
      <c r="D48" s="491">
        <f>D24</f>
        <v>0.2</v>
      </c>
      <c r="E48" s="492"/>
      <c r="F48" s="13"/>
      <c r="G48" s="399"/>
      <c r="H48" s="399"/>
      <c r="I48" s="253"/>
      <c r="J48" s="254"/>
      <c r="K48" s="255"/>
    </row>
    <row r="49" spans="2:11" ht="17.25" customHeight="1">
      <c r="B49" s="6"/>
      <c r="C49" s="159" t="s">
        <v>681</v>
      </c>
      <c r="D49" s="493"/>
      <c r="E49" s="494"/>
      <c r="F49" s="9" t="s">
        <v>103</v>
      </c>
      <c r="G49" s="400"/>
      <c r="H49" s="400"/>
      <c r="I49" s="250"/>
      <c r="J49" s="251"/>
      <c r="K49" s="252"/>
    </row>
    <row r="50" spans="2:11" ht="17.25" customHeight="1">
      <c r="B50" s="3"/>
      <c r="C50" s="158" t="s">
        <v>438</v>
      </c>
      <c r="D50" s="491">
        <f>D26</f>
        <v>0.3</v>
      </c>
      <c r="E50" s="492"/>
      <c r="F50" s="13"/>
      <c r="G50" s="399"/>
      <c r="H50" s="399"/>
      <c r="I50" s="253"/>
      <c r="J50" s="254"/>
      <c r="K50" s="255"/>
    </row>
    <row r="51" spans="2:11" ht="17.25" customHeight="1">
      <c r="B51" s="6"/>
      <c r="C51" s="159" t="s">
        <v>46</v>
      </c>
      <c r="D51" s="493"/>
      <c r="E51" s="494"/>
      <c r="F51" s="11" t="s">
        <v>103</v>
      </c>
      <c r="G51" s="400"/>
      <c r="H51" s="400"/>
      <c r="I51" s="250"/>
      <c r="J51" s="251"/>
      <c r="K51" s="252"/>
    </row>
    <row r="52" spans="2:11" ht="17.25" customHeight="1">
      <c r="B52" s="29"/>
      <c r="C52" s="3"/>
      <c r="D52" s="491"/>
      <c r="E52" s="492"/>
      <c r="F52" s="13"/>
      <c r="G52" s="399"/>
      <c r="H52" s="399"/>
      <c r="I52" s="253"/>
      <c r="J52" s="254"/>
      <c r="K52" s="255"/>
    </row>
    <row r="53" spans="2:11" ht="17.25" customHeight="1">
      <c r="B53" s="12"/>
      <c r="C53" s="6"/>
      <c r="D53" s="493"/>
      <c r="E53" s="494"/>
      <c r="F53" s="9"/>
      <c r="G53" s="400"/>
      <c r="H53" s="400"/>
      <c r="I53" s="250"/>
      <c r="J53" s="251"/>
      <c r="K53" s="252"/>
    </row>
    <row r="54" spans="2:11" ht="17.25" customHeight="1">
      <c r="B54" s="29"/>
      <c r="C54" s="3"/>
      <c r="D54" s="491"/>
      <c r="E54" s="492"/>
      <c r="F54" s="13"/>
      <c r="G54" s="399"/>
      <c r="H54" s="399"/>
      <c r="I54" s="253"/>
      <c r="J54" s="254"/>
      <c r="K54" s="255"/>
    </row>
    <row r="55" spans="2:11" ht="17.25" customHeight="1">
      <c r="B55" s="12"/>
      <c r="C55" s="6"/>
      <c r="D55" s="493"/>
      <c r="E55" s="494"/>
      <c r="F55" s="9"/>
      <c r="G55" s="400"/>
      <c r="H55" s="400"/>
      <c r="I55" s="250"/>
      <c r="J55" s="251"/>
      <c r="K55" s="252"/>
    </row>
    <row r="56" spans="2:11" ht="17.25" customHeight="1">
      <c r="B56" s="29"/>
      <c r="C56" s="3" t="s">
        <v>713</v>
      </c>
      <c r="D56" s="491"/>
      <c r="E56" s="492"/>
      <c r="F56" s="13"/>
      <c r="G56" s="399"/>
      <c r="H56" s="497"/>
      <c r="I56" s="253"/>
      <c r="J56" s="254"/>
      <c r="K56" s="255"/>
    </row>
    <row r="57" spans="2:11" ht="17.25" customHeight="1">
      <c r="B57" s="12"/>
      <c r="C57" s="6"/>
      <c r="D57" s="493"/>
      <c r="E57" s="494"/>
      <c r="F57" s="11"/>
      <c r="G57" s="400"/>
      <c r="H57" s="498"/>
      <c r="I57" s="250"/>
      <c r="J57" s="251"/>
      <c r="K57" s="252"/>
    </row>
    <row r="58" spans="3:11" ht="17.25" customHeight="1">
      <c r="C58" s="161"/>
      <c r="D58" s="138"/>
      <c r="E58" s="138"/>
      <c r="I58" s="249"/>
      <c r="J58" s="249"/>
      <c r="K58" s="249"/>
    </row>
    <row r="59" spans="3:11" ht="17.25" customHeight="1">
      <c r="C59" s="161"/>
      <c r="D59" s="138"/>
      <c r="E59" s="138"/>
      <c r="I59" s="249"/>
      <c r="J59" s="249"/>
      <c r="K59" s="249"/>
    </row>
  </sheetData>
  <sheetProtection/>
  <mergeCells count="102">
    <mergeCell ref="D54:E55"/>
    <mergeCell ref="G54:G55"/>
    <mergeCell ref="H54:H55"/>
    <mergeCell ref="D56:E57"/>
    <mergeCell ref="G56:G57"/>
    <mergeCell ref="H56:H57"/>
    <mergeCell ref="D50:E51"/>
    <mergeCell ref="H50:H51"/>
    <mergeCell ref="D52:E53"/>
    <mergeCell ref="G52:G53"/>
    <mergeCell ref="H52:H53"/>
    <mergeCell ref="G50:G51"/>
    <mergeCell ref="D46:E47"/>
    <mergeCell ref="G46:G47"/>
    <mergeCell ref="H46:H47"/>
    <mergeCell ref="D48:E49"/>
    <mergeCell ref="G48:G49"/>
    <mergeCell ref="H48:H49"/>
    <mergeCell ref="D42:E43"/>
    <mergeCell ref="G42:G43"/>
    <mergeCell ref="H42:H43"/>
    <mergeCell ref="D44:E45"/>
    <mergeCell ref="G44:G45"/>
    <mergeCell ref="H44:H45"/>
    <mergeCell ref="D38:E39"/>
    <mergeCell ref="G38:G39"/>
    <mergeCell ref="H38:H39"/>
    <mergeCell ref="D40:E41"/>
    <mergeCell ref="G40:G41"/>
    <mergeCell ref="H40:H41"/>
    <mergeCell ref="D34:E35"/>
    <mergeCell ref="G34:G35"/>
    <mergeCell ref="H34:H35"/>
    <mergeCell ref="D36:E37"/>
    <mergeCell ref="G36:G37"/>
    <mergeCell ref="H36:H3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B3:K3"/>
    <mergeCell ref="C5:C7"/>
    <mergeCell ref="D5:E7"/>
    <mergeCell ref="G5:G6"/>
    <mergeCell ref="H5:H6"/>
    <mergeCell ref="I5:K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" manualBreakCount="1">
    <brk id="33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67"/>
  <sheetViews>
    <sheetView zoomScalePageLayoutView="0" workbookViewId="0" topLeftCell="A1">
      <selection activeCell="A1" sqref="A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  <col min="13" max="13" width="8.59765625" style="0" customWidth="1"/>
    <col min="14" max="24" width="3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2:12" ht="28.5">
      <c r="B3" s="431" t="s">
        <v>31</v>
      </c>
      <c r="C3" s="432"/>
      <c r="D3" s="432"/>
      <c r="E3" s="432"/>
      <c r="F3" s="432"/>
      <c r="G3" s="432"/>
      <c r="H3" s="432"/>
      <c r="I3" s="432"/>
      <c r="J3" s="432"/>
      <c r="K3" s="432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</row>
    <row r="5" spans="1:12" ht="13.5" customHeight="1">
      <c r="A5" s="1"/>
      <c r="B5" s="3"/>
      <c r="C5" s="450" t="s">
        <v>0</v>
      </c>
      <c r="D5" s="435" t="s">
        <v>1</v>
      </c>
      <c r="E5" s="437"/>
      <c r="F5" s="4" t="s">
        <v>2</v>
      </c>
      <c r="G5" s="453" t="s">
        <v>3</v>
      </c>
      <c r="H5" s="453" t="s">
        <v>4</v>
      </c>
      <c r="I5" s="435" t="s">
        <v>5</v>
      </c>
      <c r="J5" s="436"/>
      <c r="K5" s="437"/>
      <c r="L5" s="2"/>
    </row>
    <row r="6" spans="1:12" ht="14.25">
      <c r="A6" s="1"/>
      <c r="B6" s="5"/>
      <c r="C6" s="451"/>
      <c r="D6" s="438"/>
      <c r="E6" s="440"/>
      <c r="F6" s="5"/>
      <c r="G6" s="454"/>
      <c r="H6" s="454"/>
      <c r="I6" s="438"/>
      <c r="J6" s="439"/>
      <c r="K6" s="440"/>
      <c r="L6" s="2"/>
    </row>
    <row r="7" spans="1:12" ht="14.25" customHeight="1">
      <c r="A7" s="1"/>
      <c r="B7" s="6"/>
      <c r="C7" s="452"/>
      <c r="D7" s="441"/>
      <c r="E7" s="443"/>
      <c r="F7" s="7" t="s">
        <v>6</v>
      </c>
      <c r="G7" s="8" t="s">
        <v>7</v>
      </c>
      <c r="H7" s="8" t="s">
        <v>7</v>
      </c>
      <c r="I7" s="441"/>
      <c r="J7" s="442"/>
      <c r="K7" s="443"/>
      <c r="L7" s="2"/>
    </row>
    <row r="8" spans="2:11" ht="17.25" customHeight="1">
      <c r="B8" s="28" t="s">
        <v>48</v>
      </c>
      <c r="C8" s="3" t="s">
        <v>49</v>
      </c>
      <c r="D8" s="395"/>
      <c r="E8" s="396"/>
      <c r="F8" s="13"/>
      <c r="G8" s="433"/>
      <c r="H8" s="399">
        <f>ROUNDDOWN(D8*G8,0)</f>
        <v>0</v>
      </c>
      <c r="I8" s="585"/>
      <c r="J8" s="586"/>
      <c r="K8" s="587"/>
    </row>
    <row r="9" spans="2:11" ht="17.25" customHeight="1">
      <c r="B9" s="6"/>
      <c r="C9" s="6"/>
      <c r="D9" s="397"/>
      <c r="E9" s="398"/>
      <c r="F9" s="9" t="s">
        <v>88</v>
      </c>
      <c r="G9" s="434"/>
      <c r="H9" s="400"/>
      <c r="I9" s="588"/>
      <c r="J9" s="589"/>
      <c r="K9" s="590"/>
    </row>
    <row r="10" spans="2:11" ht="17.25" customHeight="1">
      <c r="B10" s="34"/>
      <c r="C10" s="30" t="s">
        <v>62</v>
      </c>
      <c r="D10" s="491">
        <f>ROUNDUP(R19*Y25/1000/1000,1)</f>
        <v>1</v>
      </c>
      <c r="E10" s="492"/>
      <c r="F10" s="31"/>
      <c r="G10" s="497">
        <v>370</v>
      </c>
      <c r="H10" s="399">
        <f>ROUNDDOWN(D10*G10,0)</f>
        <v>370</v>
      </c>
      <c r="I10" s="585" t="s">
        <v>94</v>
      </c>
      <c r="J10" s="586"/>
      <c r="K10" s="587"/>
    </row>
    <row r="11" spans="2:25" ht="17.25" customHeight="1">
      <c r="B11" s="32"/>
      <c r="C11" s="32"/>
      <c r="D11" s="493"/>
      <c r="E11" s="494"/>
      <c r="F11" s="33" t="s">
        <v>54</v>
      </c>
      <c r="G11" s="498"/>
      <c r="H11" s="400"/>
      <c r="I11" s="588"/>
      <c r="J11" s="589"/>
      <c r="K11" s="590"/>
      <c r="P11" s="68"/>
      <c r="Q11" s="68"/>
      <c r="R11" s="68"/>
      <c r="S11" s="68"/>
      <c r="T11" s="68"/>
      <c r="U11" s="68"/>
      <c r="V11" s="68"/>
      <c r="W11" s="68"/>
      <c r="Y11" s="69">
        <v>100</v>
      </c>
    </row>
    <row r="12" spans="2:25" ht="17.25" customHeight="1">
      <c r="B12" s="55"/>
      <c r="C12" s="3" t="s">
        <v>50</v>
      </c>
      <c r="D12" s="395">
        <f>ROUNDUP(Y19*Y31*Y18,1)</f>
        <v>2.2</v>
      </c>
      <c r="E12" s="396"/>
      <c r="F12" s="13"/>
      <c r="G12" s="399">
        <v>850</v>
      </c>
      <c r="H12" s="399">
        <f>ROUNDDOWN(D12*G12,0)</f>
        <v>1870</v>
      </c>
      <c r="I12" s="585" t="s">
        <v>51</v>
      </c>
      <c r="J12" s="586"/>
      <c r="K12" s="587"/>
      <c r="P12" s="68"/>
      <c r="Q12" s="68"/>
      <c r="R12" s="70"/>
      <c r="S12" s="71"/>
      <c r="T12" s="71"/>
      <c r="U12" s="72"/>
      <c r="V12" s="68"/>
      <c r="W12" s="68"/>
      <c r="Y12" s="597">
        <v>500</v>
      </c>
    </row>
    <row r="13" spans="2:25" ht="17.25" customHeight="1">
      <c r="B13" s="6"/>
      <c r="C13" s="6"/>
      <c r="D13" s="397"/>
      <c r="E13" s="398"/>
      <c r="F13" s="9" t="s">
        <v>52</v>
      </c>
      <c r="G13" s="400"/>
      <c r="H13" s="400"/>
      <c r="I13" s="588"/>
      <c r="J13" s="589"/>
      <c r="K13" s="590"/>
      <c r="P13" s="68" t="s">
        <v>55</v>
      </c>
      <c r="Q13" s="68"/>
      <c r="R13" s="73"/>
      <c r="S13" s="74" t="s">
        <v>56</v>
      </c>
      <c r="T13" s="74"/>
      <c r="U13" s="75"/>
      <c r="V13" s="68"/>
      <c r="W13" s="68"/>
      <c r="Y13" s="598"/>
    </row>
    <row r="14" spans="2:25" ht="17.25" customHeight="1">
      <c r="B14" s="55"/>
      <c r="C14" s="3" t="s">
        <v>98</v>
      </c>
      <c r="D14" s="395">
        <f>ROUNDUP(Y19*Y31,1)</f>
        <v>2.9</v>
      </c>
      <c r="E14" s="396"/>
      <c r="F14" s="13"/>
      <c r="G14" s="399">
        <v>680</v>
      </c>
      <c r="H14" s="399">
        <f>ROUNDDOWN(D14*G14,0)</f>
        <v>1972</v>
      </c>
      <c r="I14" s="585" t="s">
        <v>93</v>
      </c>
      <c r="J14" s="586"/>
      <c r="K14" s="587"/>
      <c r="P14" s="68"/>
      <c r="Q14" s="68"/>
      <c r="R14" s="73"/>
      <c r="S14" s="74"/>
      <c r="T14" s="74"/>
      <c r="U14" s="75"/>
      <c r="V14" s="68"/>
      <c r="W14" s="68"/>
      <c r="Y14" s="598"/>
    </row>
    <row r="15" spans="2:25" ht="17.25" customHeight="1">
      <c r="B15" s="12"/>
      <c r="C15" s="6"/>
      <c r="D15" s="397"/>
      <c r="E15" s="398"/>
      <c r="F15" s="9" t="s">
        <v>54</v>
      </c>
      <c r="G15" s="400"/>
      <c r="H15" s="400"/>
      <c r="I15" s="588"/>
      <c r="J15" s="589"/>
      <c r="K15" s="590"/>
      <c r="P15" s="68"/>
      <c r="Q15" s="68"/>
      <c r="R15" s="73"/>
      <c r="S15" s="74"/>
      <c r="T15" s="74"/>
      <c r="U15" s="75"/>
      <c r="V15" s="68"/>
      <c r="W15" s="68"/>
      <c r="Y15" s="599"/>
    </row>
    <row r="16" spans="2:25" ht="17.25" customHeight="1">
      <c r="B16" s="55"/>
      <c r="C16" s="3" t="s">
        <v>57</v>
      </c>
      <c r="D16" s="395">
        <f>ROUNDUP(Y20*Y32*Y17/1000,1)</f>
        <v>0.2</v>
      </c>
      <c r="E16" s="396"/>
      <c r="F16" s="13"/>
      <c r="G16" s="399">
        <v>6900</v>
      </c>
      <c r="H16" s="399">
        <f>ROUNDDOWN(D16*G16,0)</f>
        <v>1380</v>
      </c>
      <c r="I16" s="585" t="s">
        <v>93</v>
      </c>
      <c r="J16" s="586"/>
      <c r="K16" s="587"/>
      <c r="P16" s="68"/>
      <c r="Q16" s="76"/>
      <c r="R16" s="77"/>
      <c r="S16" s="77" t="s">
        <v>59</v>
      </c>
      <c r="T16" s="77"/>
      <c r="U16" s="77"/>
      <c r="V16" s="78"/>
      <c r="W16" s="68"/>
      <c r="Y16" s="69">
        <v>50</v>
      </c>
    </row>
    <row r="17" spans="2:25" ht="17.25" customHeight="1">
      <c r="B17" s="12"/>
      <c r="C17" s="6" t="s">
        <v>58</v>
      </c>
      <c r="D17" s="397"/>
      <c r="E17" s="398"/>
      <c r="F17" s="9" t="s">
        <v>52</v>
      </c>
      <c r="G17" s="400"/>
      <c r="H17" s="400"/>
      <c r="I17" s="588"/>
      <c r="J17" s="589"/>
      <c r="K17" s="590"/>
      <c r="P17" s="68"/>
      <c r="Q17" s="79"/>
      <c r="R17" s="79"/>
      <c r="S17" s="79" t="s">
        <v>61</v>
      </c>
      <c r="T17" s="79"/>
      <c r="U17" s="79"/>
      <c r="V17" s="79"/>
      <c r="W17" s="68"/>
      <c r="Y17" s="80">
        <v>100</v>
      </c>
    </row>
    <row r="18" spans="1:25" ht="17.25" customHeight="1">
      <c r="A18" s="37"/>
      <c r="B18" s="55"/>
      <c r="C18" s="3" t="s">
        <v>59</v>
      </c>
      <c r="D18" s="395">
        <f>ROUNDUP(Y20*Y32*Y16/1000,1)</f>
        <v>0.1</v>
      </c>
      <c r="E18" s="396"/>
      <c r="F18" s="13"/>
      <c r="G18" s="399">
        <v>15300</v>
      </c>
      <c r="H18" s="399">
        <f>ROUNDDOWN(D18*G18,0)</f>
        <v>1530</v>
      </c>
      <c r="I18" s="585" t="s">
        <v>97</v>
      </c>
      <c r="J18" s="586"/>
      <c r="K18" s="587"/>
      <c r="Y18">
        <f>SUM(Y11:Y17)/1000</f>
        <v>0.75</v>
      </c>
    </row>
    <row r="19" spans="1:25" ht="17.25" customHeight="1">
      <c r="A19" s="37"/>
      <c r="B19" s="12"/>
      <c r="C19" s="6" t="s">
        <v>60</v>
      </c>
      <c r="D19" s="397"/>
      <c r="E19" s="398"/>
      <c r="F19" s="9" t="s">
        <v>52</v>
      </c>
      <c r="G19" s="400"/>
      <c r="H19" s="400"/>
      <c r="I19" s="588"/>
      <c r="J19" s="589"/>
      <c r="K19" s="590"/>
      <c r="R19" s="594">
        <v>1000</v>
      </c>
      <c r="S19" s="595"/>
      <c r="T19" s="595"/>
      <c r="U19" s="596"/>
      <c r="V19" s="81">
        <v>50</v>
      </c>
      <c r="W19" s="82">
        <v>300</v>
      </c>
      <c r="Y19">
        <f>(R19+V19*2+W19*2)/1000</f>
        <v>1.7</v>
      </c>
    </row>
    <row r="20" spans="2:25" ht="17.25" customHeight="1">
      <c r="B20" s="3"/>
      <c r="C20" s="3" t="s">
        <v>66</v>
      </c>
      <c r="D20" s="395">
        <f>D18</f>
        <v>0.1</v>
      </c>
      <c r="E20" s="396"/>
      <c r="F20" s="13"/>
      <c r="G20" s="399">
        <v>5170</v>
      </c>
      <c r="H20" s="399">
        <f>ROUNDDOWN(D20*G20,0)</f>
        <v>517</v>
      </c>
      <c r="I20" s="585" t="s">
        <v>96</v>
      </c>
      <c r="J20" s="586"/>
      <c r="K20" s="587"/>
      <c r="P20" s="37"/>
      <c r="Q20" s="37"/>
      <c r="R20" s="83"/>
      <c r="S20" s="83"/>
      <c r="T20" s="83"/>
      <c r="U20" s="83"/>
      <c r="V20" s="84"/>
      <c r="W20" s="85"/>
      <c r="X20" s="37"/>
      <c r="Y20">
        <f>(R19+V19*2)/1000</f>
        <v>1.1</v>
      </c>
    </row>
    <row r="21" spans="2:27" ht="17.25" customHeight="1">
      <c r="B21" s="6"/>
      <c r="C21" s="6"/>
      <c r="D21" s="397"/>
      <c r="E21" s="398"/>
      <c r="F21" s="9" t="s">
        <v>52</v>
      </c>
      <c r="G21" s="400"/>
      <c r="H21" s="400"/>
      <c r="I21" s="588"/>
      <c r="J21" s="589"/>
      <c r="K21" s="590"/>
      <c r="P21" s="37"/>
      <c r="Q21" s="37"/>
      <c r="R21" s="83"/>
      <c r="S21" s="83"/>
      <c r="T21" s="83"/>
      <c r="U21" s="83"/>
      <c r="V21" s="84"/>
      <c r="W21" s="85"/>
      <c r="X21" s="37"/>
      <c r="Z21" s="84"/>
      <c r="AA21" s="86"/>
    </row>
    <row r="22" spans="2:27" ht="17.25" customHeight="1">
      <c r="B22" s="3"/>
      <c r="C22" s="3" t="s">
        <v>63</v>
      </c>
      <c r="D22" s="395">
        <f>ROUNDUP(((R19*Y12*2)+(Y25*Y12*2))/1000/1000,1)</f>
        <v>2</v>
      </c>
      <c r="E22" s="396"/>
      <c r="F22" s="13"/>
      <c r="G22" s="399">
        <v>5590</v>
      </c>
      <c r="H22" s="399">
        <f>ROUNDDOWN(D22*G22,0)</f>
        <v>11180</v>
      </c>
      <c r="I22" s="585" t="s">
        <v>95</v>
      </c>
      <c r="J22" s="586"/>
      <c r="K22" s="587"/>
      <c r="Z22" s="86"/>
      <c r="AA22" s="86"/>
    </row>
    <row r="23" spans="2:27" ht="17.25" customHeight="1">
      <c r="B23" s="6"/>
      <c r="C23" s="6"/>
      <c r="D23" s="397"/>
      <c r="E23" s="398"/>
      <c r="F23" s="9" t="s">
        <v>54</v>
      </c>
      <c r="G23" s="400"/>
      <c r="H23" s="400"/>
      <c r="I23" s="588"/>
      <c r="J23" s="589"/>
      <c r="K23" s="590"/>
      <c r="P23" s="68"/>
      <c r="Q23" s="68"/>
      <c r="R23" s="68"/>
      <c r="S23" s="68"/>
      <c r="T23" s="68"/>
      <c r="U23" s="68"/>
      <c r="V23" s="68"/>
      <c r="W23" s="68"/>
      <c r="Y23" s="81">
        <v>300</v>
      </c>
      <c r="Z23" s="86"/>
      <c r="AA23" s="86"/>
    </row>
    <row r="24" spans="2:27" ht="17.25" customHeight="1">
      <c r="B24" s="3"/>
      <c r="C24" s="3" t="s">
        <v>64</v>
      </c>
      <c r="D24" s="395">
        <f>ROUNDUP((R19*Y12*Y25)/1000/1000/1000,1)</f>
        <v>0.5</v>
      </c>
      <c r="E24" s="396"/>
      <c r="F24" s="13"/>
      <c r="G24" s="399">
        <v>15300</v>
      </c>
      <c r="H24" s="399">
        <f>ROUNDDOWN(D24*G24,0)</f>
        <v>7650</v>
      </c>
      <c r="I24" s="585" t="s">
        <v>97</v>
      </c>
      <c r="J24" s="586"/>
      <c r="K24" s="587"/>
      <c r="P24" s="68"/>
      <c r="Q24" s="87"/>
      <c r="R24" s="88"/>
      <c r="S24" s="88"/>
      <c r="T24" s="88"/>
      <c r="U24" s="88"/>
      <c r="V24" s="89"/>
      <c r="W24" s="68"/>
      <c r="Y24" s="81">
        <v>50</v>
      </c>
      <c r="Z24" s="86"/>
      <c r="AA24" s="86"/>
    </row>
    <row r="25" spans="2:27" ht="17.25" customHeight="1">
      <c r="B25" s="6"/>
      <c r="C25" s="6" t="s">
        <v>65</v>
      </c>
      <c r="D25" s="397"/>
      <c r="E25" s="398"/>
      <c r="F25" s="9" t="s">
        <v>52</v>
      </c>
      <c r="G25" s="400"/>
      <c r="H25" s="400"/>
      <c r="I25" s="588"/>
      <c r="J25" s="589"/>
      <c r="K25" s="590"/>
      <c r="P25" s="68"/>
      <c r="Q25" s="90"/>
      <c r="R25" s="70"/>
      <c r="S25" s="71"/>
      <c r="T25" s="71"/>
      <c r="U25" s="72"/>
      <c r="V25" s="91"/>
      <c r="W25" s="68"/>
      <c r="Y25" s="591">
        <v>1000</v>
      </c>
      <c r="Z25" s="86"/>
      <c r="AA25" s="86"/>
    </row>
    <row r="26" spans="2:27" ht="17.25" customHeight="1">
      <c r="B26" s="3"/>
      <c r="C26" s="3" t="s">
        <v>66</v>
      </c>
      <c r="D26" s="395">
        <f>D24</f>
        <v>0.5</v>
      </c>
      <c r="E26" s="396"/>
      <c r="F26" s="13"/>
      <c r="G26" s="399">
        <v>5470</v>
      </c>
      <c r="H26" s="399">
        <f>ROUNDDOWN(D26*G26,0)</f>
        <v>2735</v>
      </c>
      <c r="I26" s="585" t="s">
        <v>96</v>
      </c>
      <c r="J26" s="586"/>
      <c r="K26" s="587"/>
      <c r="P26" s="68"/>
      <c r="Q26" s="90"/>
      <c r="R26" s="73"/>
      <c r="S26" s="74"/>
      <c r="T26" s="74"/>
      <c r="U26" s="75"/>
      <c r="V26" s="91"/>
      <c r="W26" s="68"/>
      <c r="Y26" s="592"/>
      <c r="Z26" s="86"/>
      <c r="AA26" s="86"/>
    </row>
    <row r="27" spans="2:27" ht="17.25" customHeight="1">
      <c r="B27" s="6"/>
      <c r="C27" s="6"/>
      <c r="D27" s="397"/>
      <c r="E27" s="398"/>
      <c r="F27" s="9" t="s">
        <v>52</v>
      </c>
      <c r="G27" s="400"/>
      <c r="H27" s="400"/>
      <c r="I27" s="588"/>
      <c r="J27" s="589"/>
      <c r="K27" s="590"/>
      <c r="P27" s="68"/>
      <c r="Q27" s="90"/>
      <c r="R27" s="73"/>
      <c r="S27" s="74"/>
      <c r="T27" s="74"/>
      <c r="U27" s="75"/>
      <c r="V27" s="91"/>
      <c r="W27" s="68"/>
      <c r="Y27" s="592"/>
      <c r="Z27" s="86"/>
      <c r="AA27" s="86"/>
    </row>
    <row r="28" spans="2:27" ht="17.25" customHeight="1">
      <c r="B28" s="3"/>
      <c r="C28" s="3" t="s">
        <v>67</v>
      </c>
      <c r="D28" s="395">
        <f>ROUNDUP(D12-D24-D16*Y17/1000-D18*Y16/1000,1)</f>
        <v>1.7000000000000002</v>
      </c>
      <c r="E28" s="396"/>
      <c r="F28" s="13"/>
      <c r="G28" s="399">
        <v>1120</v>
      </c>
      <c r="H28" s="399">
        <f>ROUNDDOWN(D28*G28,0)</f>
        <v>1904</v>
      </c>
      <c r="I28" s="585" t="s">
        <v>93</v>
      </c>
      <c r="J28" s="586"/>
      <c r="K28" s="587"/>
      <c r="P28" s="68"/>
      <c r="Q28" s="90"/>
      <c r="R28" s="92"/>
      <c r="S28" s="93"/>
      <c r="T28" s="93"/>
      <c r="U28" s="94"/>
      <c r="V28" s="91"/>
      <c r="W28" s="68"/>
      <c r="Y28" s="593"/>
      <c r="Z28" s="84"/>
      <c r="AA28" s="86"/>
    </row>
    <row r="29" spans="2:25" ht="17.25" customHeight="1">
      <c r="B29" s="6"/>
      <c r="C29" s="6"/>
      <c r="D29" s="397"/>
      <c r="E29" s="398"/>
      <c r="F29" s="9" t="s">
        <v>52</v>
      </c>
      <c r="G29" s="400"/>
      <c r="H29" s="400"/>
      <c r="I29" s="588"/>
      <c r="J29" s="589"/>
      <c r="K29" s="590"/>
      <c r="P29" s="68"/>
      <c r="Q29" s="95"/>
      <c r="R29" s="96"/>
      <c r="S29" s="96"/>
      <c r="T29" s="96"/>
      <c r="U29" s="96"/>
      <c r="V29" s="97"/>
      <c r="W29" s="68"/>
      <c r="Y29" s="37"/>
    </row>
    <row r="30" spans="2:25" ht="17.25" customHeight="1">
      <c r="B30" s="3"/>
      <c r="C30" s="3"/>
      <c r="D30" s="395"/>
      <c r="E30" s="396"/>
      <c r="F30" s="13"/>
      <c r="G30" s="399" t="s">
        <v>68</v>
      </c>
      <c r="H30" s="399">
        <f>SUM(H12:H29)</f>
        <v>30738</v>
      </c>
      <c r="I30" s="585"/>
      <c r="J30" s="586"/>
      <c r="K30" s="587"/>
      <c r="P30" s="68"/>
      <c r="Q30" s="68"/>
      <c r="R30" s="68"/>
      <c r="S30" s="68"/>
      <c r="T30" s="68"/>
      <c r="U30" s="68"/>
      <c r="V30" s="68"/>
      <c r="W30" s="68"/>
      <c r="Y30" s="37"/>
    </row>
    <row r="31" spans="2:25" ht="17.25" customHeight="1">
      <c r="B31" s="6"/>
      <c r="C31" s="6"/>
      <c r="D31" s="397"/>
      <c r="E31" s="398"/>
      <c r="F31" s="9" t="s">
        <v>88</v>
      </c>
      <c r="G31" s="400"/>
      <c r="H31" s="400"/>
      <c r="I31" s="588"/>
      <c r="J31" s="589"/>
      <c r="K31" s="590"/>
      <c r="Y31">
        <f>(Y25+Y24*2+Y23*2)/1000</f>
        <v>1.7</v>
      </c>
    </row>
    <row r="32" spans="2:25" ht="17.25" customHeight="1">
      <c r="B32" s="3"/>
      <c r="C32" s="3"/>
      <c r="D32" s="395"/>
      <c r="E32" s="396"/>
      <c r="F32" s="13"/>
      <c r="G32" s="399" t="s">
        <v>69</v>
      </c>
      <c r="H32" s="399">
        <f>IF(COUNT(H30),ROUND(H30,2-INT(LOG(ABS(H30)))),"")</f>
        <v>30700</v>
      </c>
      <c r="I32" s="585" t="s">
        <v>70</v>
      </c>
      <c r="J32" s="586"/>
      <c r="K32" s="587"/>
      <c r="P32" s="98"/>
      <c r="Q32" s="99"/>
      <c r="R32" s="99"/>
      <c r="S32" s="99"/>
      <c r="T32" s="99"/>
      <c r="U32" s="99"/>
      <c r="V32" s="99"/>
      <c r="W32" s="98"/>
      <c r="Y32">
        <f>(Y25+Y24*2)/1000</f>
        <v>1.1</v>
      </c>
    </row>
    <row r="33" spans="2:23" ht="17.25" customHeight="1">
      <c r="B33" s="6"/>
      <c r="C33" s="6"/>
      <c r="D33" s="397"/>
      <c r="E33" s="398"/>
      <c r="F33" s="11" t="s">
        <v>88</v>
      </c>
      <c r="G33" s="400"/>
      <c r="H33" s="400"/>
      <c r="I33" s="588" t="s">
        <v>71</v>
      </c>
      <c r="J33" s="589"/>
      <c r="K33" s="590"/>
      <c r="P33" s="99"/>
      <c r="Q33" s="99"/>
      <c r="R33" s="99"/>
      <c r="S33" s="99"/>
      <c r="T33" s="99"/>
      <c r="U33" s="99"/>
      <c r="V33" s="99"/>
      <c r="W33" s="99"/>
    </row>
    <row r="34" spans="4:11" ht="17.25" customHeight="1">
      <c r="D34" s="46"/>
      <c r="E34" s="46"/>
      <c r="I34" s="45"/>
      <c r="J34" s="45"/>
      <c r="K34" s="45"/>
    </row>
    <row r="35" spans="4:11" ht="17.25" customHeight="1">
      <c r="D35" s="46"/>
      <c r="E35" s="46"/>
      <c r="I35" s="45"/>
      <c r="J35" s="45"/>
      <c r="K35" s="45"/>
    </row>
    <row r="36" spans="2:11" ht="17.25" customHeight="1">
      <c r="B36" s="28" t="s">
        <v>72</v>
      </c>
      <c r="C36" s="3" t="s">
        <v>73</v>
      </c>
      <c r="D36" s="395"/>
      <c r="E36" s="396"/>
      <c r="F36" s="13"/>
      <c r="G36" s="433"/>
      <c r="H36" s="399">
        <f>ROUNDDOWN(D36*G36,0)</f>
        <v>0</v>
      </c>
      <c r="I36" s="585"/>
      <c r="J36" s="586"/>
      <c r="K36" s="587"/>
    </row>
    <row r="37" spans="2:25" ht="17.25" customHeight="1">
      <c r="B37" s="6"/>
      <c r="C37" s="6"/>
      <c r="D37" s="397"/>
      <c r="E37" s="398"/>
      <c r="F37" s="9" t="s">
        <v>88</v>
      </c>
      <c r="G37" s="434"/>
      <c r="H37" s="400"/>
      <c r="I37" s="588"/>
      <c r="J37" s="589"/>
      <c r="K37" s="590"/>
      <c r="P37" s="68"/>
      <c r="Q37" s="68"/>
      <c r="R37" s="68"/>
      <c r="S37" s="68"/>
      <c r="T37" s="68"/>
      <c r="U37" s="68"/>
      <c r="V37" s="68"/>
      <c r="W37" s="68"/>
      <c r="Y37" s="69">
        <v>100</v>
      </c>
    </row>
    <row r="38" spans="2:25" ht="17.25" customHeight="1">
      <c r="B38" s="29"/>
      <c r="C38" s="30" t="s">
        <v>62</v>
      </c>
      <c r="D38" s="491">
        <f>ROUNDUP(R45*Y51/1000/1000,1)</f>
        <v>0.2</v>
      </c>
      <c r="E38" s="492"/>
      <c r="F38" s="31"/>
      <c r="G38" s="497">
        <v>370</v>
      </c>
      <c r="H38" s="399">
        <f>ROUNDDOWN(D38*G38,0)</f>
        <v>74</v>
      </c>
      <c r="I38" s="585" t="s">
        <v>94</v>
      </c>
      <c r="J38" s="586"/>
      <c r="K38" s="587"/>
      <c r="P38" s="68"/>
      <c r="Q38" s="68"/>
      <c r="R38" s="70"/>
      <c r="S38" s="71"/>
      <c r="T38" s="71"/>
      <c r="U38" s="72"/>
      <c r="V38" s="68"/>
      <c r="W38" s="68"/>
      <c r="Y38" s="597">
        <v>300</v>
      </c>
    </row>
    <row r="39" spans="2:25" ht="17.25" customHeight="1">
      <c r="B39" s="6"/>
      <c r="C39" s="32"/>
      <c r="D39" s="493"/>
      <c r="E39" s="494"/>
      <c r="F39" s="33" t="s">
        <v>54</v>
      </c>
      <c r="G39" s="498"/>
      <c r="H39" s="400"/>
      <c r="I39" s="588"/>
      <c r="J39" s="589"/>
      <c r="K39" s="590"/>
      <c r="P39" s="68" t="s">
        <v>55</v>
      </c>
      <c r="Q39" s="68"/>
      <c r="R39" s="73"/>
      <c r="S39" s="74" t="s">
        <v>56</v>
      </c>
      <c r="T39" s="74"/>
      <c r="U39" s="75"/>
      <c r="V39" s="68"/>
      <c r="W39" s="68"/>
      <c r="Y39" s="598"/>
    </row>
    <row r="40" spans="2:25" ht="17.25" customHeight="1">
      <c r="B40" s="55"/>
      <c r="C40" s="3" t="s">
        <v>50</v>
      </c>
      <c r="D40" s="395">
        <f>ROUNDUP(Y45*Y57*Y44,1)</f>
        <v>0.7</v>
      </c>
      <c r="E40" s="396"/>
      <c r="F40" s="13"/>
      <c r="G40" s="399">
        <v>850</v>
      </c>
      <c r="H40" s="399">
        <f>ROUNDDOWN(D40*G40,0)</f>
        <v>595</v>
      </c>
      <c r="I40" s="585" t="s">
        <v>51</v>
      </c>
      <c r="J40" s="586"/>
      <c r="K40" s="587"/>
      <c r="P40" s="68"/>
      <c r="Q40" s="68"/>
      <c r="R40" s="73"/>
      <c r="S40" s="74"/>
      <c r="T40" s="74"/>
      <c r="U40" s="75"/>
      <c r="V40" s="68"/>
      <c r="W40" s="68"/>
      <c r="Y40" s="598"/>
    </row>
    <row r="41" spans="2:25" ht="17.25" customHeight="1">
      <c r="B41" s="6"/>
      <c r="C41" s="6"/>
      <c r="D41" s="397"/>
      <c r="E41" s="398"/>
      <c r="F41" s="9" t="s">
        <v>52</v>
      </c>
      <c r="G41" s="400"/>
      <c r="H41" s="400"/>
      <c r="I41" s="588"/>
      <c r="J41" s="589"/>
      <c r="K41" s="590"/>
      <c r="P41" s="68"/>
      <c r="Q41" s="68"/>
      <c r="R41" s="73"/>
      <c r="S41" s="74"/>
      <c r="T41" s="74"/>
      <c r="U41" s="75"/>
      <c r="V41" s="68"/>
      <c r="W41" s="68"/>
      <c r="Y41" s="599"/>
    </row>
    <row r="42" spans="2:25" ht="17.25" customHeight="1">
      <c r="B42" s="55"/>
      <c r="C42" s="3" t="s">
        <v>53</v>
      </c>
      <c r="D42" s="395">
        <f>ROUNDUP(Y45*Y57,1)</f>
        <v>1.2</v>
      </c>
      <c r="E42" s="396"/>
      <c r="F42" s="13"/>
      <c r="G42" s="399">
        <v>680</v>
      </c>
      <c r="H42" s="399">
        <f>ROUNDDOWN(D42*G42,0)</f>
        <v>816</v>
      </c>
      <c r="I42" s="585" t="s">
        <v>93</v>
      </c>
      <c r="J42" s="586"/>
      <c r="K42" s="587"/>
      <c r="P42" s="68"/>
      <c r="Q42" s="76"/>
      <c r="R42" s="77"/>
      <c r="S42" s="77" t="s">
        <v>59</v>
      </c>
      <c r="T42" s="77"/>
      <c r="U42" s="77"/>
      <c r="V42" s="78"/>
      <c r="W42" s="68"/>
      <c r="Y42" s="69">
        <v>50</v>
      </c>
    </row>
    <row r="43" spans="2:25" ht="17.25" customHeight="1">
      <c r="B43" s="12"/>
      <c r="C43" s="6"/>
      <c r="D43" s="397"/>
      <c r="E43" s="398"/>
      <c r="F43" s="9" t="s">
        <v>54</v>
      </c>
      <c r="G43" s="400"/>
      <c r="H43" s="400"/>
      <c r="I43" s="588"/>
      <c r="J43" s="589"/>
      <c r="K43" s="590"/>
      <c r="P43" s="68"/>
      <c r="Q43" s="79"/>
      <c r="R43" s="79"/>
      <c r="S43" s="79" t="s">
        <v>61</v>
      </c>
      <c r="T43" s="79"/>
      <c r="U43" s="79"/>
      <c r="V43" s="79"/>
      <c r="W43" s="68"/>
      <c r="Y43" s="80">
        <v>100</v>
      </c>
    </row>
    <row r="44" spans="2:25" ht="17.25" customHeight="1">
      <c r="B44" s="55"/>
      <c r="C44" s="3" t="s">
        <v>57</v>
      </c>
      <c r="D44" s="395">
        <f>ROUNDUP(Y46*Y58*Y43/1000,1)</f>
        <v>0.1</v>
      </c>
      <c r="E44" s="396"/>
      <c r="F44" s="13"/>
      <c r="G44" s="399">
        <v>6900</v>
      </c>
      <c r="H44" s="399">
        <f>ROUNDDOWN(D44*G44,0)</f>
        <v>690</v>
      </c>
      <c r="I44" s="585" t="s">
        <v>93</v>
      </c>
      <c r="J44" s="586"/>
      <c r="K44" s="587"/>
      <c r="Y44">
        <f>SUM(Y37:Y43)/1000</f>
        <v>0.55</v>
      </c>
    </row>
    <row r="45" spans="2:25" ht="17.25" customHeight="1">
      <c r="B45" s="12"/>
      <c r="C45" s="6" t="s">
        <v>58</v>
      </c>
      <c r="D45" s="397"/>
      <c r="E45" s="398"/>
      <c r="F45" s="9" t="s">
        <v>52</v>
      </c>
      <c r="G45" s="400"/>
      <c r="H45" s="400"/>
      <c r="I45" s="588"/>
      <c r="J45" s="589"/>
      <c r="K45" s="590"/>
      <c r="R45" s="594">
        <v>300</v>
      </c>
      <c r="S45" s="595"/>
      <c r="T45" s="595"/>
      <c r="U45" s="596"/>
      <c r="V45" s="81">
        <v>50</v>
      </c>
      <c r="W45" s="82">
        <v>300</v>
      </c>
      <c r="Y45">
        <f>(R45+V45*2+W45*2)/1000</f>
        <v>1</v>
      </c>
    </row>
    <row r="46" spans="2:25" ht="17.25" customHeight="1">
      <c r="B46" s="55"/>
      <c r="C46" s="3" t="s">
        <v>59</v>
      </c>
      <c r="D46" s="395">
        <f>ROUNDUP(Y46*Y58*Y42/1000,1)</f>
        <v>0.1</v>
      </c>
      <c r="E46" s="396"/>
      <c r="F46" s="13"/>
      <c r="G46" s="399">
        <v>15300</v>
      </c>
      <c r="H46" s="399">
        <f>ROUNDDOWN(D46*G46,0)</f>
        <v>1530</v>
      </c>
      <c r="I46" s="585" t="s">
        <v>97</v>
      </c>
      <c r="J46" s="586"/>
      <c r="K46" s="587"/>
      <c r="P46" s="37"/>
      <c r="Q46" s="37"/>
      <c r="R46" s="83"/>
      <c r="S46" s="83"/>
      <c r="T46" s="83"/>
      <c r="U46" s="83"/>
      <c r="V46" s="84"/>
      <c r="W46" s="85"/>
      <c r="X46" s="37"/>
      <c r="Y46">
        <f>(R45+V45*2)/1000</f>
        <v>0.4</v>
      </c>
    </row>
    <row r="47" spans="2:24" ht="17.25" customHeight="1">
      <c r="B47" s="12"/>
      <c r="C47" s="6" t="s">
        <v>60</v>
      </c>
      <c r="D47" s="397"/>
      <c r="E47" s="398"/>
      <c r="F47" s="9" t="s">
        <v>52</v>
      </c>
      <c r="G47" s="400"/>
      <c r="H47" s="400"/>
      <c r="I47" s="588"/>
      <c r="J47" s="589"/>
      <c r="K47" s="590"/>
      <c r="P47" s="37"/>
      <c r="Q47" s="37"/>
      <c r="R47" s="83"/>
      <c r="S47" s="83"/>
      <c r="T47" s="83"/>
      <c r="U47" s="83"/>
      <c r="V47" s="84"/>
      <c r="W47" s="85"/>
      <c r="X47" s="37"/>
    </row>
    <row r="48" spans="2:11" ht="17.25" customHeight="1">
      <c r="B48" s="3"/>
      <c r="C48" s="3" t="s">
        <v>66</v>
      </c>
      <c r="D48" s="395">
        <f>D46</f>
        <v>0.1</v>
      </c>
      <c r="E48" s="396"/>
      <c r="F48" s="13"/>
      <c r="G48" s="399">
        <v>5170</v>
      </c>
      <c r="H48" s="399">
        <f>ROUNDDOWN(D48*G48,0)</f>
        <v>517</v>
      </c>
      <c r="I48" s="585" t="s">
        <v>96</v>
      </c>
      <c r="J48" s="586"/>
      <c r="K48" s="587"/>
    </row>
    <row r="49" spans="2:25" ht="17.25" customHeight="1">
      <c r="B49" s="6"/>
      <c r="C49" s="6"/>
      <c r="D49" s="397"/>
      <c r="E49" s="398"/>
      <c r="F49" s="9" t="s">
        <v>52</v>
      </c>
      <c r="G49" s="400"/>
      <c r="H49" s="400"/>
      <c r="I49" s="588"/>
      <c r="J49" s="589"/>
      <c r="K49" s="590"/>
      <c r="P49" s="68"/>
      <c r="Q49" s="68"/>
      <c r="R49" s="68"/>
      <c r="S49" s="68"/>
      <c r="T49" s="68"/>
      <c r="U49" s="68"/>
      <c r="V49" s="68"/>
      <c r="W49" s="68"/>
      <c r="Y49" s="81">
        <v>300</v>
      </c>
    </row>
    <row r="50" spans="2:25" ht="17.25" customHeight="1">
      <c r="B50" s="3"/>
      <c r="C50" s="3" t="s">
        <v>63</v>
      </c>
      <c r="D50" s="395">
        <f>ROUNDUP(((R45*Y38*2)+(Y51*Y38*2))/1000/1000,1)</f>
        <v>0.5</v>
      </c>
      <c r="E50" s="396"/>
      <c r="F50" s="13"/>
      <c r="G50" s="399">
        <v>5590</v>
      </c>
      <c r="H50" s="399">
        <f>ROUNDDOWN(D50*G50,0)</f>
        <v>2795</v>
      </c>
      <c r="I50" s="585" t="s">
        <v>95</v>
      </c>
      <c r="J50" s="586"/>
      <c r="K50" s="587"/>
      <c r="P50" s="68"/>
      <c r="Q50" s="87"/>
      <c r="R50" s="88"/>
      <c r="S50" s="88"/>
      <c r="T50" s="88"/>
      <c r="U50" s="88"/>
      <c r="V50" s="89"/>
      <c r="W50" s="68"/>
      <c r="Y50" s="81">
        <v>50</v>
      </c>
    </row>
    <row r="51" spans="2:25" ht="17.25" customHeight="1">
      <c r="B51" s="6"/>
      <c r="C51" s="6"/>
      <c r="D51" s="397"/>
      <c r="E51" s="398"/>
      <c r="F51" s="9" t="s">
        <v>54</v>
      </c>
      <c r="G51" s="400"/>
      <c r="H51" s="400"/>
      <c r="I51" s="588"/>
      <c r="J51" s="589"/>
      <c r="K51" s="590"/>
      <c r="P51" s="68"/>
      <c r="Q51" s="90"/>
      <c r="R51" s="70"/>
      <c r="S51" s="71"/>
      <c r="T51" s="71"/>
      <c r="U51" s="72"/>
      <c r="V51" s="91"/>
      <c r="W51" s="68"/>
      <c r="Y51" s="591">
        <v>500</v>
      </c>
    </row>
    <row r="52" spans="2:25" ht="17.25" customHeight="1">
      <c r="B52" s="3"/>
      <c r="C52" s="3" t="s">
        <v>64</v>
      </c>
      <c r="D52" s="395">
        <f>ROUNDUP((R45*Y38*Y51)/1000/1000/1000,1)</f>
        <v>0.1</v>
      </c>
      <c r="E52" s="396"/>
      <c r="F52" s="13"/>
      <c r="G52" s="399">
        <v>15300</v>
      </c>
      <c r="H52" s="399">
        <f>ROUNDDOWN(D52*G52,0)</f>
        <v>1530</v>
      </c>
      <c r="I52" s="585" t="s">
        <v>97</v>
      </c>
      <c r="J52" s="586"/>
      <c r="K52" s="587"/>
      <c r="P52" s="68"/>
      <c r="Q52" s="90"/>
      <c r="R52" s="73"/>
      <c r="S52" s="74"/>
      <c r="T52" s="74"/>
      <c r="U52" s="75"/>
      <c r="V52" s="91"/>
      <c r="W52" s="68"/>
      <c r="Y52" s="592"/>
    </row>
    <row r="53" spans="2:25" ht="17.25" customHeight="1">
      <c r="B53" s="6"/>
      <c r="C53" s="6" t="s">
        <v>65</v>
      </c>
      <c r="D53" s="397"/>
      <c r="E53" s="398"/>
      <c r="F53" s="9" t="s">
        <v>52</v>
      </c>
      <c r="G53" s="400"/>
      <c r="H53" s="400"/>
      <c r="I53" s="588"/>
      <c r="J53" s="589"/>
      <c r="K53" s="590"/>
      <c r="P53" s="68"/>
      <c r="Q53" s="90"/>
      <c r="R53" s="73"/>
      <c r="S53" s="74"/>
      <c r="T53" s="74"/>
      <c r="U53" s="75"/>
      <c r="V53" s="91"/>
      <c r="W53" s="68"/>
      <c r="Y53" s="592"/>
    </row>
    <row r="54" spans="2:25" ht="17.25" customHeight="1">
      <c r="B54" s="3"/>
      <c r="C54" s="3" t="s">
        <v>66</v>
      </c>
      <c r="D54" s="395">
        <f>D52</f>
        <v>0.1</v>
      </c>
      <c r="E54" s="396"/>
      <c r="F54" s="13"/>
      <c r="G54" s="399">
        <v>5470</v>
      </c>
      <c r="H54" s="399">
        <f>ROUNDDOWN(D54*G54,0)</f>
        <v>547</v>
      </c>
      <c r="I54" s="585" t="s">
        <v>96</v>
      </c>
      <c r="J54" s="586"/>
      <c r="K54" s="587"/>
      <c r="P54" s="68"/>
      <c r="Q54" s="90"/>
      <c r="R54" s="92"/>
      <c r="S54" s="93"/>
      <c r="T54" s="93"/>
      <c r="U54" s="94"/>
      <c r="V54" s="91"/>
      <c r="W54" s="68"/>
      <c r="Y54" s="593"/>
    </row>
    <row r="55" spans="2:25" ht="17.25" customHeight="1">
      <c r="B55" s="6"/>
      <c r="C55" s="6"/>
      <c r="D55" s="397"/>
      <c r="E55" s="398"/>
      <c r="F55" s="9" t="s">
        <v>52</v>
      </c>
      <c r="G55" s="400"/>
      <c r="H55" s="400"/>
      <c r="I55" s="588"/>
      <c r="J55" s="589"/>
      <c r="K55" s="590"/>
      <c r="P55" s="68"/>
      <c r="Q55" s="95"/>
      <c r="R55" s="96"/>
      <c r="S55" s="96"/>
      <c r="T55" s="96"/>
      <c r="U55" s="96"/>
      <c r="V55" s="97"/>
      <c r="W55" s="68"/>
      <c r="Y55" s="37"/>
    </row>
    <row r="56" spans="2:25" ht="17.25" customHeight="1">
      <c r="B56" s="3"/>
      <c r="C56" s="3" t="s">
        <v>67</v>
      </c>
      <c r="D56" s="395">
        <f>ROUNDUP(D40-D52-D44*Y43/1000-D46*Y42/1000,1)</f>
        <v>0.6</v>
      </c>
      <c r="E56" s="396"/>
      <c r="F56" s="13"/>
      <c r="G56" s="399">
        <v>1120</v>
      </c>
      <c r="H56" s="399">
        <f>ROUNDDOWN(D56*G56,0)</f>
        <v>672</v>
      </c>
      <c r="I56" s="585" t="s">
        <v>93</v>
      </c>
      <c r="J56" s="586"/>
      <c r="K56" s="587"/>
      <c r="P56" s="68"/>
      <c r="Q56" s="68"/>
      <c r="R56" s="68"/>
      <c r="S56" s="68"/>
      <c r="T56" s="68"/>
      <c r="U56" s="68"/>
      <c r="V56" s="68"/>
      <c r="W56" s="68"/>
      <c r="Y56" s="37"/>
    </row>
    <row r="57" spans="2:25" ht="17.25" customHeight="1">
      <c r="B57" s="6"/>
      <c r="C57" s="6"/>
      <c r="D57" s="397"/>
      <c r="E57" s="398"/>
      <c r="F57" s="9" t="s">
        <v>52</v>
      </c>
      <c r="G57" s="400"/>
      <c r="H57" s="400"/>
      <c r="I57" s="588"/>
      <c r="J57" s="589"/>
      <c r="K57" s="590"/>
      <c r="Y57">
        <f>(Y51+Y50*2+Y49*2)/1000</f>
        <v>1.2</v>
      </c>
    </row>
    <row r="58" spans="2:25" ht="17.25" customHeight="1">
      <c r="B58" s="3"/>
      <c r="C58" s="3"/>
      <c r="D58" s="395"/>
      <c r="E58" s="396"/>
      <c r="F58" s="13"/>
      <c r="G58" s="399" t="s">
        <v>68</v>
      </c>
      <c r="H58" s="399">
        <f>SUM(H40:H57)</f>
        <v>9692</v>
      </c>
      <c r="I58" s="585"/>
      <c r="J58" s="586"/>
      <c r="K58" s="587"/>
      <c r="Y58">
        <f>(Y51+Y50*2)/1000</f>
        <v>0.6</v>
      </c>
    </row>
    <row r="59" spans="2:11" ht="17.25" customHeight="1">
      <c r="B59" s="6"/>
      <c r="C59" s="6"/>
      <c r="D59" s="397"/>
      <c r="E59" s="398"/>
      <c r="F59" s="9" t="s">
        <v>88</v>
      </c>
      <c r="G59" s="400"/>
      <c r="H59" s="400"/>
      <c r="I59" s="588"/>
      <c r="J59" s="589"/>
      <c r="K59" s="590"/>
    </row>
    <row r="60" spans="2:11" ht="17.25" customHeight="1">
      <c r="B60" s="3"/>
      <c r="C60" s="3"/>
      <c r="D60" s="395"/>
      <c r="E60" s="396"/>
      <c r="F60" s="13"/>
      <c r="G60" s="399" t="s">
        <v>69</v>
      </c>
      <c r="H60" s="399">
        <f>IF(COUNT(H58),ROUND(H58,2-INT(LOG(ABS(H58)))),"")</f>
        <v>9690</v>
      </c>
      <c r="I60" s="585" t="s">
        <v>70</v>
      </c>
      <c r="J60" s="586"/>
      <c r="K60" s="587"/>
    </row>
    <row r="61" spans="2:11" ht="17.25" customHeight="1">
      <c r="B61" s="6"/>
      <c r="C61" s="6"/>
      <c r="D61" s="397"/>
      <c r="E61" s="398"/>
      <c r="F61" s="11" t="s">
        <v>88</v>
      </c>
      <c r="G61" s="400"/>
      <c r="H61" s="400"/>
      <c r="I61" s="588" t="s">
        <v>71</v>
      </c>
      <c r="J61" s="589"/>
      <c r="K61" s="590"/>
    </row>
    <row r="62" spans="4:11" ht="17.25" customHeight="1">
      <c r="D62" s="46"/>
      <c r="E62" s="46"/>
      <c r="I62" s="45"/>
      <c r="J62" s="45"/>
      <c r="K62" s="45"/>
    </row>
    <row r="63" spans="4:11" ht="17.25" customHeight="1">
      <c r="D63" s="46"/>
      <c r="E63" s="46"/>
      <c r="I63" s="45"/>
      <c r="J63" s="45"/>
      <c r="K63" s="45"/>
    </row>
    <row r="64" spans="2:11" ht="17.25" customHeight="1">
      <c r="B64" s="28" t="s">
        <v>74</v>
      </c>
      <c r="C64" s="3" t="s">
        <v>75</v>
      </c>
      <c r="D64" s="395"/>
      <c r="E64" s="396"/>
      <c r="F64" s="13"/>
      <c r="G64" s="433"/>
      <c r="H64" s="399">
        <f>ROUNDDOWN(D64*G64,0)</f>
        <v>0</v>
      </c>
      <c r="I64" s="585"/>
      <c r="J64" s="586"/>
      <c r="K64" s="587"/>
    </row>
    <row r="65" spans="2:25" ht="17.25" customHeight="1">
      <c r="B65" s="6"/>
      <c r="C65" s="6"/>
      <c r="D65" s="397"/>
      <c r="E65" s="398"/>
      <c r="F65" s="9" t="s">
        <v>88</v>
      </c>
      <c r="G65" s="434"/>
      <c r="H65" s="400"/>
      <c r="I65" s="588"/>
      <c r="J65" s="589"/>
      <c r="K65" s="590"/>
      <c r="P65" s="68"/>
      <c r="Q65" s="68"/>
      <c r="R65" s="68"/>
      <c r="S65" s="68"/>
      <c r="T65" s="68"/>
      <c r="U65" s="68"/>
      <c r="V65" s="68"/>
      <c r="W65" s="68"/>
      <c r="Y65" s="69">
        <v>100</v>
      </c>
    </row>
    <row r="66" spans="2:25" ht="17.25" customHeight="1">
      <c r="B66" s="55"/>
      <c r="C66" s="3" t="s">
        <v>50</v>
      </c>
      <c r="D66" s="395">
        <f>ROUNDUP(Y73*Y85*Y72,1)</f>
        <v>0.6</v>
      </c>
      <c r="E66" s="396"/>
      <c r="F66" s="13"/>
      <c r="G66" s="399">
        <v>850</v>
      </c>
      <c r="H66" s="399">
        <f>ROUNDDOWN(D66*G66,0)</f>
        <v>510</v>
      </c>
      <c r="I66" s="585" t="s">
        <v>51</v>
      </c>
      <c r="J66" s="586"/>
      <c r="K66" s="587"/>
      <c r="P66" s="68"/>
      <c r="Q66" s="68"/>
      <c r="R66" s="70"/>
      <c r="S66" s="71"/>
      <c r="T66" s="71"/>
      <c r="U66" s="72"/>
      <c r="V66" s="68"/>
      <c r="W66" s="68"/>
      <c r="Y66" s="597">
        <v>300</v>
      </c>
    </row>
    <row r="67" spans="2:25" ht="17.25" customHeight="1">
      <c r="B67" s="6"/>
      <c r="C67" s="6"/>
      <c r="D67" s="397"/>
      <c r="E67" s="398"/>
      <c r="F67" s="9" t="s">
        <v>52</v>
      </c>
      <c r="G67" s="400"/>
      <c r="H67" s="400"/>
      <c r="I67" s="588"/>
      <c r="J67" s="589"/>
      <c r="K67" s="590"/>
      <c r="P67" s="68" t="s">
        <v>55</v>
      </c>
      <c r="Q67" s="68"/>
      <c r="R67" s="73"/>
      <c r="S67" s="74" t="s">
        <v>56</v>
      </c>
      <c r="T67" s="74"/>
      <c r="U67" s="75"/>
      <c r="V67" s="68"/>
      <c r="W67" s="68"/>
      <c r="Y67" s="598"/>
    </row>
    <row r="68" spans="2:25" ht="17.25" customHeight="1">
      <c r="B68" s="55"/>
      <c r="C68" s="3" t="s">
        <v>53</v>
      </c>
      <c r="D68" s="395">
        <f>ROUNDUP(Y73*Y85,1)</f>
        <v>1</v>
      </c>
      <c r="E68" s="396"/>
      <c r="F68" s="13"/>
      <c r="G68" s="399">
        <v>680</v>
      </c>
      <c r="H68" s="399">
        <f>ROUNDDOWN(D68*G68,0)</f>
        <v>680</v>
      </c>
      <c r="I68" s="585" t="s">
        <v>93</v>
      </c>
      <c r="J68" s="586"/>
      <c r="K68" s="587"/>
      <c r="P68" s="68"/>
      <c r="Q68" s="68"/>
      <c r="R68" s="73"/>
      <c r="S68" s="74"/>
      <c r="T68" s="74"/>
      <c r="U68" s="75"/>
      <c r="V68" s="68"/>
      <c r="W68" s="68"/>
      <c r="Y68" s="598"/>
    </row>
    <row r="69" spans="2:25" ht="17.25" customHeight="1">
      <c r="B69" s="12"/>
      <c r="C69" s="6"/>
      <c r="D69" s="397"/>
      <c r="E69" s="398"/>
      <c r="F69" s="9" t="s">
        <v>54</v>
      </c>
      <c r="G69" s="400"/>
      <c r="H69" s="400"/>
      <c r="I69" s="588"/>
      <c r="J69" s="589"/>
      <c r="K69" s="590"/>
      <c r="P69" s="68"/>
      <c r="Q69" s="68"/>
      <c r="R69" s="73"/>
      <c r="S69" s="74"/>
      <c r="T69" s="74"/>
      <c r="U69" s="75"/>
      <c r="V69" s="68"/>
      <c r="W69" s="68"/>
      <c r="Y69" s="599"/>
    </row>
    <row r="70" spans="2:25" ht="17.25" customHeight="1">
      <c r="B70" s="55"/>
      <c r="C70" s="3" t="s">
        <v>57</v>
      </c>
      <c r="D70" s="395">
        <f>ROUNDUP(Y74*Y86*Y71/1000,1)</f>
        <v>0.1</v>
      </c>
      <c r="E70" s="396"/>
      <c r="F70" s="13"/>
      <c r="G70" s="399">
        <v>6900</v>
      </c>
      <c r="H70" s="399">
        <f>ROUNDDOWN(D70*G70,0)</f>
        <v>690</v>
      </c>
      <c r="I70" s="585" t="s">
        <v>93</v>
      </c>
      <c r="J70" s="586"/>
      <c r="K70" s="587"/>
      <c r="P70" s="68"/>
      <c r="Q70" s="76"/>
      <c r="R70" s="77"/>
      <c r="S70" s="77" t="s">
        <v>59</v>
      </c>
      <c r="T70" s="77"/>
      <c r="U70" s="77"/>
      <c r="V70" s="78"/>
      <c r="W70" s="68"/>
      <c r="Y70" s="69">
        <v>50</v>
      </c>
    </row>
    <row r="71" spans="2:25" ht="17.25" customHeight="1">
      <c r="B71" s="12"/>
      <c r="C71" s="6" t="s">
        <v>58</v>
      </c>
      <c r="D71" s="397"/>
      <c r="E71" s="398"/>
      <c r="F71" s="9" t="s">
        <v>52</v>
      </c>
      <c r="G71" s="400"/>
      <c r="H71" s="400"/>
      <c r="I71" s="588"/>
      <c r="J71" s="589"/>
      <c r="K71" s="590"/>
      <c r="P71" s="68"/>
      <c r="Q71" s="79"/>
      <c r="R71" s="79"/>
      <c r="S71" s="79" t="s">
        <v>61</v>
      </c>
      <c r="T71" s="79"/>
      <c r="U71" s="79"/>
      <c r="V71" s="79"/>
      <c r="W71" s="68"/>
      <c r="Y71" s="80">
        <v>100</v>
      </c>
    </row>
    <row r="72" spans="2:25" ht="17.25" customHeight="1">
      <c r="B72" s="55"/>
      <c r="C72" s="3" t="s">
        <v>59</v>
      </c>
      <c r="D72" s="395">
        <f>ROUNDUP(Y74*Y86*Y70/1000,1)</f>
        <v>0.1</v>
      </c>
      <c r="E72" s="396"/>
      <c r="F72" s="13"/>
      <c r="G72" s="399">
        <v>15300</v>
      </c>
      <c r="H72" s="399">
        <f>ROUNDDOWN(D72*G72,0)</f>
        <v>1530</v>
      </c>
      <c r="I72" s="585" t="s">
        <v>97</v>
      </c>
      <c r="J72" s="586"/>
      <c r="K72" s="587"/>
      <c r="Y72">
        <f>SUM(Y65:Y71)/1000</f>
        <v>0.55</v>
      </c>
    </row>
    <row r="73" spans="2:25" ht="17.25" customHeight="1">
      <c r="B73" s="12"/>
      <c r="C73" s="6" t="s">
        <v>60</v>
      </c>
      <c r="D73" s="397"/>
      <c r="E73" s="398"/>
      <c r="F73" s="9" t="s">
        <v>52</v>
      </c>
      <c r="G73" s="400"/>
      <c r="H73" s="400"/>
      <c r="I73" s="588"/>
      <c r="J73" s="589"/>
      <c r="K73" s="590"/>
      <c r="R73" s="594">
        <v>300</v>
      </c>
      <c r="S73" s="595"/>
      <c r="T73" s="595"/>
      <c r="U73" s="596"/>
      <c r="V73" s="81">
        <v>50</v>
      </c>
      <c r="W73" s="82">
        <v>300</v>
      </c>
      <c r="Y73">
        <f>(R73+V73*2+W73*2)/1000</f>
        <v>1</v>
      </c>
    </row>
    <row r="74" spans="2:25" ht="17.25" customHeight="1">
      <c r="B74" s="3"/>
      <c r="C74" s="3" t="s">
        <v>66</v>
      </c>
      <c r="D74" s="395">
        <f>D72</f>
        <v>0.1</v>
      </c>
      <c r="E74" s="396"/>
      <c r="F74" s="13"/>
      <c r="G74" s="399">
        <v>5170</v>
      </c>
      <c r="H74" s="399">
        <f>ROUNDDOWN(D74*G74,0)</f>
        <v>517</v>
      </c>
      <c r="I74" s="585" t="s">
        <v>96</v>
      </c>
      <c r="J74" s="586"/>
      <c r="K74" s="587"/>
      <c r="P74" s="37"/>
      <c r="Q74" s="37"/>
      <c r="R74" s="83"/>
      <c r="S74" s="83"/>
      <c r="T74" s="83"/>
      <c r="U74" s="83"/>
      <c r="V74" s="84"/>
      <c r="W74" s="85"/>
      <c r="X74" s="37"/>
      <c r="Y74">
        <f>(R73+V73*2)/1000</f>
        <v>0.4</v>
      </c>
    </row>
    <row r="75" spans="2:24" ht="17.25" customHeight="1">
      <c r="B75" s="6"/>
      <c r="C75" s="6"/>
      <c r="D75" s="397"/>
      <c r="E75" s="398"/>
      <c r="F75" s="9" t="s">
        <v>52</v>
      </c>
      <c r="G75" s="400"/>
      <c r="H75" s="400"/>
      <c r="I75" s="588"/>
      <c r="J75" s="589"/>
      <c r="K75" s="590"/>
      <c r="P75" s="37"/>
      <c r="Q75" s="37"/>
      <c r="R75" s="83"/>
      <c r="S75" s="83"/>
      <c r="T75" s="83"/>
      <c r="U75" s="83"/>
      <c r="V75" s="84"/>
      <c r="W75" s="85"/>
      <c r="X75" s="37"/>
    </row>
    <row r="76" spans="2:11" ht="17.25" customHeight="1">
      <c r="B76" s="3"/>
      <c r="C76" s="3" t="s">
        <v>63</v>
      </c>
      <c r="D76" s="395">
        <f>ROUNDUP(((R73*Y66*2)+(Y79*Y66*2))/1000/1000,1)</f>
        <v>0.4</v>
      </c>
      <c r="E76" s="396"/>
      <c r="F76" s="13"/>
      <c r="G76" s="399">
        <v>5590</v>
      </c>
      <c r="H76" s="399">
        <f>ROUNDDOWN(D76*G76,0)</f>
        <v>2236</v>
      </c>
      <c r="I76" s="585" t="s">
        <v>95</v>
      </c>
      <c r="J76" s="586"/>
      <c r="K76" s="587"/>
    </row>
    <row r="77" spans="2:25" ht="17.25" customHeight="1">
      <c r="B77" s="6"/>
      <c r="C77" s="6"/>
      <c r="D77" s="397"/>
      <c r="E77" s="398"/>
      <c r="F77" s="9" t="s">
        <v>54</v>
      </c>
      <c r="G77" s="400"/>
      <c r="H77" s="400"/>
      <c r="I77" s="588"/>
      <c r="J77" s="589"/>
      <c r="K77" s="590"/>
      <c r="P77" s="68"/>
      <c r="Q77" s="68"/>
      <c r="R77" s="68"/>
      <c r="S77" s="68"/>
      <c r="T77" s="68"/>
      <c r="U77" s="68"/>
      <c r="V77" s="68"/>
      <c r="W77" s="68"/>
      <c r="Y77" s="81">
        <v>300</v>
      </c>
    </row>
    <row r="78" spans="2:25" ht="17.25" customHeight="1">
      <c r="B78" s="3"/>
      <c r="C78" s="3" t="s">
        <v>64</v>
      </c>
      <c r="D78" s="395">
        <f>ROUNDUP((R73*Y66*Y79)/1000/1000/1000,1)</f>
        <v>0.1</v>
      </c>
      <c r="E78" s="396"/>
      <c r="F78" s="13"/>
      <c r="G78" s="399">
        <v>15300</v>
      </c>
      <c r="H78" s="399">
        <f>ROUNDDOWN(D78*G78,0)</f>
        <v>1530</v>
      </c>
      <c r="I78" s="585" t="s">
        <v>97</v>
      </c>
      <c r="J78" s="586"/>
      <c r="K78" s="587"/>
      <c r="P78" s="68"/>
      <c r="Q78" s="87"/>
      <c r="R78" s="88"/>
      <c r="S78" s="88"/>
      <c r="T78" s="88"/>
      <c r="U78" s="88"/>
      <c r="V78" s="89"/>
      <c r="W78" s="68"/>
      <c r="Y78" s="81">
        <v>50</v>
      </c>
    </row>
    <row r="79" spans="2:25" ht="17.25" customHeight="1">
      <c r="B79" s="6"/>
      <c r="C79" s="6" t="s">
        <v>65</v>
      </c>
      <c r="D79" s="397"/>
      <c r="E79" s="398"/>
      <c r="F79" s="9" t="s">
        <v>52</v>
      </c>
      <c r="G79" s="400"/>
      <c r="H79" s="400"/>
      <c r="I79" s="588"/>
      <c r="J79" s="589"/>
      <c r="K79" s="590"/>
      <c r="P79" s="68"/>
      <c r="Q79" s="90"/>
      <c r="R79" s="70"/>
      <c r="S79" s="71"/>
      <c r="T79" s="71"/>
      <c r="U79" s="72"/>
      <c r="V79" s="91"/>
      <c r="W79" s="68"/>
      <c r="Y79" s="591">
        <v>300</v>
      </c>
    </row>
    <row r="80" spans="2:25" ht="17.25" customHeight="1">
      <c r="B80" s="3"/>
      <c r="C80" s="3" t="s">
        <v>66</v>
      </c>
      <c r="D80" s="395">
        <f>D78</f>
        <v>0.1</v>
      </c>
      <c r="E80" s="396"/>
      <c r="F80" s="13"/>
      <c r="G80" s="399">
        <v>5470</v>
      </c>
      <c r="H80" s="399">
        <f>ROUNDDOWN(D80*G80,0)</f>
        <v>547</v>
      </c>
      <c r="I80" s="585" t="s">
        <v>96</v>
      </c>
      <c r="J80" s="586"/>
      <c r="K80" s="587"/>
      <c r="P80" s="68"/>
      <c r="Q80" s="90"/>
      <c r="R80" s="73"/>
      <c r="S80" s="74"/>
      <c r="T80" s="74"/>
      <c r="U80" s="75"/>
      <c r="V80" s="91"/>
      <c r="W80" s="68"/>
      <c r="Y80" s="592"/>
    </row>
    <row r="81" spans="2:25" ht="17.25" customHeight="1">
      <c r="B81" s="6"/>
      <c r="C81" s="6"/>
      <c r="D81" s="397"/>
      <c r="E81" s="398"/>
      <c r="F81" s="9" t="s">
        <v>52</v>
      </c>
      <c r="G81" s="400"/>
      <c r="H81" s="400"/>
      <c r="I81" s="588"/>
      <c r="J81" s="589"/>
      <c r="K81" s="590"/>
      <c r="P81" s="68"/>
      <c r="Q81" s="90"/>
      <c r="R81" s="73"/>
      <c r="S81" s="74"/>
      <c r="T81" s="74"/>
      <c r="U81" s="75"/>
      <c r="V81" s="91"/>
      <c r="W81" s="68"/>
      <c r="Y81" s="592"/>
    </row>
    <row r="82" spans="2:25" ht="17.25" customHeight="1">
      <c r="B82" s="3"/>
      <c r="C82" s="3" t="s">
        <v>67</v>
      </c>
      <c r="D82" s="395">
        <f>ROUNDUP(D66-D78-D70*Y71/1000-D72*Y70/1000,1)</f>
        <v>0.5</v>
      </c>
      <c r="E82" s="396"/>
      <c r="F82" s="13"/>
      <c r="G82" s="399">
        <v>1120</v>
      </c>
      <c r="H82" s="399">
        <f>ROUNDDOWN(D82*G82,0)</f>
        <v>560</v>
      </c>
      <c r="I82" s="585" t="s">
        <v>93</v>
      </c>
      <c r="J82" s="586"/>
      <c r="K82" s="587"/>
      <c r="P82" s="68"/>
      <c r="Q82" s="90"/>
      <c r="R82" s="92"/>
      <c r="S82" s="93"/>
      <c r="T82" s="93"/>
      <c r="U82" s="94"/>
      <c r="V82" s="91"/>
      <c r="W82" s="68"/>
      <c r="Y82" s="593"/>
    </row>
    <row r="83" spans="2:25" ht="17.25" customHeight="1">
      <c r="B83" s="6"/>
      <c r="C83" s="6"/>
      <c r="D83" s="397"/>
      <c r="E83" s="398"/>
      <c r="F83" s="9" t="s">
        <v>52</v>
      </c>
      <c r="G83" s="400"/>
      <c r="H83" s="400"/>
      <c r="I83" s="588"/>
      <c r="J83" s="589"/>
      <c r="K83" s="590"/>
      <c r="P83" s="68"/>
      <c r="Q83" s="95"/>
      <c r="R83" s="96"/>
      <c r="S83" s="96"/>
      <c r="T83" s="96"/>
      <c r="U83" s="96"/>
      <c r="V83" s="97"/>
      <c r="W83" s="68"/>
      <c r="Y83" s="37"/>
    </row>
    <row r="84" spans="2:25" ht="17.25" customHeight="1">
      <c r="B84" s="3"/>
      <c r="C84" s="3"/>
      <c r="D84" s="395"/>
      <c r="E84" s="396"/>
      <c r="F84" s="13"/>
      <c r="G84" s="399" t="s">
        <v>68</v>
      </c>
      <c r="H84" s="399">
        <f>SUM(H66:H83)</f>
        <v>8800</v>
      </c>
      <c r="I84" s="585"/>
      <c r="J84" s="586"/>
      <c r="K84" s="587"/>
      <c r="P84" s="68"/>
      <c r="Q84" s="68"/>
      <c r="R84" s="68"/>
      <c r="S84" s="68"/>
      <c r="T84" s="68"/>
      <c r="U84" s="68"/>
      <c r="V84" s="68"/>
      <c r="W84" s="68"/>
      <c r="Y84" s="37"/>
    </row>
    <row r="85" spans="2:25" ht="17.25" customHeight="1">
      <c r="B85" s="6"/>
      <c r="C85" s="6"/>
      <c r="D85" s="397"/>
      <c r="E85" s="398"/>
      <c r="F85" s="9" t="s">
        <v>88</v>
      </c>
      <c r="G85" s="400"/>
      <c r="H85" s="400"/>
      <c r="I85" s="588"/>
      <c r="J85" s="589"/>
      <c r="K85" s="590"/>
      <c r="Y85">
        <f>(Y79+Y78*2+Y77*2)/1000</f>
        <v>1</v>
      </c>
    </row>
    <row r="86" spans="2:25" ht="17.25" customHeight="1">
      <c r="B86" s="3"/>
      <c r="C86" s="3"/>
      <c r="D86" s="395"/>
      <c r="E86" s="396"/>
      <c r="F86" s="13"/>
      <c r="G86" s="399" t="s">
        <v>69</v>
      </c>
      <c r="H86" s="399">
        <f>IF(COUNT(H84),ROUND(H84,2-INT(LOG(ABS(H84)))),"")</f>
        <v>8800</v>
      </c>
      <c r="I86" s="585" t="s">
        <v>70</v>
      </c>
      <c r="J86" s="586"/>
      <c r="K86" s="587"/>
      <c r="Y86">
        <f>(Y79+Y78*2)/1000</f>
        <v>0.4</v>
      </c>
    </row>
    <row r="87" spans="2:11" ht="17.25" customHeight="1">
      <c r="B87" s="6"/>
      <c r="C87" s="6"/>
      <c r="D87" s="397"/>
      <c r="E87" s="398"/>
      <c r="F87" s="11" t="s">
        <v>88</v>
      </c>
      <c r="G87" s="400"/>
      <c r="H87" s="400"/>
      <c r="I87" s="588" t="s">
        <v>71</v>
      </c>
      <c r="J87" s="589"/>
      <c r="K87" s="590"/>
    </row>
    <row r="88" spans="2:11" ht="17.25" customHeight="1">
      <c r="B88" s="55"/>
      <c r="C88" s="3"/>
      <c r="D88" s="395"/>
      <c r="E88" s="396"/>
      <c r="F88" s="13"/>
      <c r="G88" s="399"/>
      <c r="H88" s="399">
        <f>H182</f>
        <v>0</v>
      </c>
      <c r="I88" s="585"/>
      <c r="J88" s="586"/>
      <c r="K88" s="587"/>
    </row>
    <row r="89" spans="2:11" ht="17.25" customHeight="1">
      <c r="B89" s="12"/>
      <c r="C89" s="6"/>
      <c r="D89" s="397"/>
      <c r="E89" s="398"/>
      <c r="F89" s="9"/>
      <c r="G89" s="400"/>
      <c r="H89" s="400"/>
      <c r="I89" s="588"/>
      <c r="J89" s="589"/>
      <c r="K89" s="590"/>
    </row>
    <row r="90" spans="4:11" ht="17.25" customHeight="1">
      <c r="D90" s="46"/>
      <c r="E90" s="46"/>
      <c r="H90" s="44"/>
      <c r="I90" s="45"/>
      <c r="J90" s="45"/>
      <c r="K90" s="45"/>
    </row>
    <row r="91" spans="4:11" ht="17.25" customHeight="1">
      <c r="D91" s="46"/>
      <c r="E91" s="46"/>
      <c r="H91" s="44"/>
      <c r="I91" s="45"/>
      <c r="J91" s="45"/>
      <c r="K91" s="45"/>
    </row>
    <row r="92" spans="2:11" ht="17.25" customHeight="1">
      <c r="B92" s="28" t="s">
        <v>76</v>
      </c>
      <c r="C92" s="3"/>
      <c r="D92" s="395"/>
      <c r="E92" s="396"/>
      <c r="F92" s="13"/>
      <c r="G92" s="433"/>
      <c r="H92" s="399">
        <f>ROUNDDOWN(D92*G92,0)</f>
        <v>0</v>
      </c>
      <c r="I92" s="585"/>
      <c r="J92" s="586"/>
      <c r="K92" s="587"/>
    </row>
    <row r="93" spans="2:11" ht="17.25" customHeight="1">
      <c r="B93" s="6"/>
      <c r="C93" s="6"/>
      <c r="D93" s="397"/>
      <c r="E93" s="398"/>
      <c r="F93" s="9" t="s">
        <v>88</v>
      </c>
      <c r="G93" s="434"/>
      <c r="H93" s="400"/>
      <c r="I93" s="588"/>
      <c r="J93" s="589"/>
      <c r="K93" s="590"/>
    </row>
    <row r="94" spans="2:11" ht="17.25" customHeight="1">
      <c r="B94" s="55"/>
      <c r="C94" s="3"/>
      <c r="D94" s="395"/>
      <c r="E94" s="396"/>
      <c r="F94" s="13"/>
      <c r="G94" s="399"/>
      <c r="H94" s="399">
        <f>H140</f>
      </c>
      <c r="I94" s="585"/>
      <c r="J94" s="586"/>
      <c r="K94" s="587"/>
    </row>
    <row r="95" spans="2:11" ht="17.25" customHeight="1">
      <c r="B95" s="6"/>
      <c r="C95" s="6"/>
      <c r="D95" s="397"/>
      <c r="E95" s="398"/>
      <c r="F95" s="9"/>
      <c r="G95" s="400"/>
      <c r="H95" s="400"/>
      <c r="I95" s="588"/>
      <c r="J95" s="589"/>
      <c r="K95" s="590"/>
    </row>
    <row r="96" spans="2:11" ht="17.25" customHeight="1">
      <c r="B96" s="55"/>
      <c r="C96" s="3"/>
      <c r="D96" s="395"/>
      <c r="E96" s="396"/>
      <c r="F96" s="13"/>
      <c r="G96" s="399"/>
      <c r="H96" s="399" t="e">
        <f>H166</f>
        <v>#NUM!</v>
      </c>
      <c r="I96" s="585"/>
      <c r="J96" s="586"/>
      <c r="K96" s="587"/>
    </row>
    <row r="97" spans="2:11" ht="17.25" customHeight="1">
      <c r="B97" s="12"/>
      <c r="C97" s="6"/>
      <c r="D97" s="397"/>
      <c r="E97" s="398"/>
      <c r="F97" s="9"/>
      <c r="G97" s="400"/>
      <c r="H97" s="400"/>
      <c r="I97" s="588"/>
      <c r="J97" s="589"/>
      <c r="K97" s="590"/>
    </row>
    <row r="98" spans="2:11" ht="17.25" customHeight="1">
      <c r="B98" s="55"/>
      <c r="C98" s="3"/>
      <c r="D98" s="395"/>
      <c r="E98" s="396"/>
      <c r="F98" s="13"/>
      <c r="G98" s="399"/>
      <c r="H98" s="399">
        <f>H192</f>
        <v>0</v>
      </c>
      <c r="I98" s="585"/>
      <c r="J98" s="586"/>
      <c r="K98" s="587"/>
    </row>
    <row r="99" spans="2:11" ht="17.25" customHeight="1">
      <c r="B99" s="12"/>
      <c r="C99" s="6"/>
      <c r="D99" s="397"/>
      <c r="E99" s="398"/>
      <c r="F99" s="9"/>
      <c r="G99" s="400"/>
      <c r="H99" s="400"/>
      <c r="I99" s="588"/>
      <c r="J99" s="589"/>
      <c r="K99" s="590"/>
    </row>
    <row r="100" spans="2:11" ht="17.25" customHeight="1">
      <c r="B100" s="55"/>
      <c r="C100" s="3"/>
      <c r="D100" s="395"/>
      <c r="E100" s="396"/>
      <c r="F100" s="13"/>
      <c r="G100" s="399"/>
      <c r="H100" s="399">
        <f>ROUNDDOWN(D100*G100,0)</f>
        <v>0</v>
      </c>
      <c r="I100" s="585"/>
      <c r="J100" s="586"/>
      <c r="K100" s="587"/>
    </row>
    <row r="101" spans="2:11" ht="17.25" customHeight="1">
      <c r="B101" s="12"/>
      <c r="C101" s="6"/>
      <c r="D101" s="397"/>
      <c r="E101" s="398"/>
      <c r="F101" s="9"/>
      <c r="G101" s="400"/>
      <c r="H101" s="400"/>
      <c r="I101" s="588"/>
      <c r="J101" s="589"/>
      <c r="K101" s="590"/>
    </row>
    <row r="102" spans="2:11" ht="17.25" customHeight="1">
      <c r="B102" s="29"/>
      <c r="C102" s="3"/>
      <c r="D102" s="395"/>
      <c r="E102" s="396"/>
      <c r="F102" s="13"/>
      <c r="G102" s="399"/>
      <c r="H102" s="399">
        <f>ROUNDDOWN(D102*G102,0)</f>
        <v>0</v>
      </c>
      <c r="I102" s="585"/>
      <c r="J102" s="586"/>
      <c r="K102" s="587"/>
    </row>
    <row r="103" spans="2:11" ht="17.25" customHeight="1">
      <c r="B103" s="6"/>
      <c r="C103" s="6"/>
      <c r="D103" s="397"/>
      <c r="E103" s="398"/>
      <c r="F103" s="9"/>
      <c r="G103" s="400"/>
      <c r="H103" s="400"/>
      <c r="I103" s="588"/>
      <c r="J103" s="589"/>
      <c r="K103" s="590"/>
    </row>
    <row r="104" spans="2:11" ht="17.25" customHeight="1">
      <c r="B104" s="3"/>
      <c r="C104" s="3"/>
      <c r="D104" s="395"/>
      <c r="E104" s="396"/>
      <c r="F104" s="13"/>
      <c r="G104" s="399"/>
      <c r="H104" s="399">
        <f>ROUNDDOWN(D104*G104,0)</f>
        <v>0</v>
      </c>
      <c r="I104" s="585"/>
      <c r="J104" s="586"/>
      <c r="K104" s="587"/>
    </row>
    <row r="105" spans="2:11" ht="17.25" customHeight="1">
      <c r="B105" s="6"/>
      <c r="C105" s="6"/>
      <c r="D105" s="397"/>
      <c r="E105" s="398"/>
      <c r="F105" s="9" t="s">
        <v>88</v>
      </c>
      <c r="G105" s="400"/>
      <c r="H105" s="400"/>
      <c r="I105" s="588"/>
      <c r="J105" s="589"/>
      <c r="K105" s="590"/>
    </row>
    <row r="106" spans="2:11" ht="17.25" customHeight="1">
      <c r="B106" s="3"/>
      <c r="C106" s="3"/>
      <c r="D106" s="395"/>
      <c r="E106" s="396"/>
      <c r="F106" s="13"/>
      <c r="G106" s="399"/>
      <c r="H106" s="399">
        <f>ROUNDDOWN(D106*G106,0)</f>
        <v>0</v>
      </c>
      <c r="I106" s="585"/>
      <c r="J106" s="586"/>
      <c r="K106" s="587"/>
    </row>
    <row r="107" spans="2:11" ht="17.25" customHeight="1">
      <c r="B107" s="6"/>
      <c r="C107" s="6"/>
      <c r="D107" s="397"/>
      <c r="E107" s="398"/>
      <c r="F107" s="9" t="s">
        <v>88</v>
      </c>
      <c r="G107" s="400"/>
      <c r="H107" s="400"/>
      <c r="I107" s="588"/>
      <c r="J107" s="589"/>
      <c r="K107" s="590"/>
    </row>
    <row r="108" spans="2:11" ht="17.25" customHeight="1">
      <c r="B108" s="3"/>
      <c r="C108" s="3"/>
      <c r="D108" s="395"/>
      <c r="E108" s="396"/>
      <c r="F108" s="13"/>
      <c r="G108" s="399"/>
      <c r="H108" s="399">
        <f>ROUNDDOWN(D108*G108,0)</f>
        <v>0</v>
      </c>
      <c r="I108" s="585"/>
      <c r="J108" s="586"/>
      <c r="K108" s="587"/>
    </row>
    <row r="109" spans="2:11" ht="17.25" customHeight="1">
      <c r="B109" s="6"/>
      <c r="C109" s="6"/>
      <c r="D109" s="397"/>
      <c r="E109" s="398"/>
      <c r="F109" s="9" t="s">
        <v>88</v>
      </c>
      <c r="G109" s="400"/>
      <c r="H109" s="400"/>
      <c r="I109" s="588"/>
      <c r="J109" s="589"/>
      <c r="K109" s="590"/>
    </row>
    <row r="110" spans="2:11" ht="17.25" customHeight="1">
      <c r="B110" s="3"/>
      <c r="C110" s="3"/>
      <c r="D110" s="395"/>
      <c r="E110" s="396"/>
      <c r="F110" s="13"/>
      <c r="G110" s="399"/>
      <c r="H110" s="399">
        <f>ROUNDDOWN(D110*G110,0)</f>
        <v>0</v>
      </c>
      <c r="I110" s="585"/>
      <c r="J110" s="586"/>
      <c r="K110" s="587"/>
    </row>
    <row r="111" spans="2:11" ht="17.25" customHeight="1">
      <c r="B111" s="6"/>
      <c r="C111" s="6"/>
      <c r="D111" s="397"/>
      <c r="E111" s="398"/>
      <c r="F111" s="9" t="s">
        <v>88</v>
      </c>
      <c r="G111" s="400"/>
      <c r="H111" s="400"/>
      <c r="I111" s="588"/>
      <c r="J111" s="589"/>
      <c r="K111" s="590"/>
    </row>
    <row r="112" spans="2:11" ht="17.25" customHeight="1">
      <c r="B112" s="3"/>
      <c r="C112" s="3"/>
      <c r="D112" s="395"/>
      <c r="E112" s="396"/>
      <c r="F112" s="13"/>
      <c r="G112" s="399" t="s">
        <v>68</v>
      </c>
      <c r="H112" s="399" t="e">
        <f>SUM(H94:H111)</f>
        <v>#NUM!</v>
      </c>
      <c r="I112" s="585"/>
      <c r="J112" s="586"/>
      <c r="K112" s="587"/>
    </row>
    <row r="113" spans="2:11" ht="17.25" customHeight="1">
      <c r="B113" s="6"/>
      <c r="C113" s="6"/>
      <c r="D113" s="397"/>
      <c r="E113" s="398"/>
      <c r="F113" s="9" t="s">
        <v>88</v>
      </c>
      <c r="G113" s="400"/>
      <c r="H113" s="400"/>
      <c r="I113" s="588"/>
      <c r="J113" s="589"/>
      <c r="K113" s="590"/>
    </row>
    <row r="114" spans="2:11" ht="17.25" customHeight="1">
      <c r="B114" s="3"/>
      <c r="C114" s="3"/>
      <c r="D114" s="395"/>
      <c r="E114" s="396"/>
      <c r="F114" s="13"/>
      <c r="G114" s="399" t="s">
        <v>69</v>
      </c>
      <c r="H114" s="399">
        <f>IF(COUNT(H112),ROUND(H112,2-INT(LOG(ABS(H112)))),"")</f>
      </c>
      <c r="I114" s="585" t="s">
        <v>70</v>
      </c>
      <c r="J114" s="586"/>
      <c r="K114" s="587"/>
    </row>
    <row r="115" spans="2:11" ht="17.25" customHeight="1">
      <c r="B115" s="6"/>
      <c r="C115" s="6"/>
      <c r="D115" s="397"/>
      <c r="E115" s="398"/>
      <c r="F115" s="11" t="s">
        <v>88</v>
      </c>
      <c r="G115" s="400"/>
      <c r="H115" s="400"/>
      <c r="I115" s="588" t="s">
        <v>71</v>
      </c>
      <c r="J115" s="589"/>
      <c r="K115" s="590"/>
    </row>
    <row r="116" spans="4:11" ht="17.25" customHeight="1">
      <c r="D116" s="46"/>
      <c r="E116" s="46"/>
      <c r="H116" s="44"/>
      <c r="I116" s="45"/>
      <c r="J116" s="45"/>
      <c r="K116" s="45"/>
    </row>
    <row r="117" spans="4:11" ht="17.25" customHeight="1">
      <c r="D117" s="46"/>
      <c r="E117" s="46"/>
      <c r="H117" s="44"/>
      <c r="I117" s="45"/>
      <c r="J117" s="45"/>
      <c r="K117" s="45"/>
    </row>
    <row r="118" spans="2:11" ht="17.25" customHeight="1">
      <c r="B118" s="28" t="s">
        <v>77</v>
      </c>
      <c r="C118" s="3"/>
      <c r="D118" s="395"/>
      <c r="E118" s="396"/>
      <c r="F118" s="13"/>
      <c r="G118" s="433"/>
      <c r="H118" s="399">
        <f>ROUNDDOWN(D118*G118,0)</f>
        <v>0</v>
      </c>
      <c r="I118" s="585"/>
      <c r="J118" s="586"/>
      <c r="K118" s="587"/>
    </row>
    <row r="119" spans="2:11" ht="17.25" customHeight="1">
      <c r="B119" s="6"/>
      <c r="C119" s="6"/>
      <c r="D119" s="397"/>
      <c r="E119" s="398"/>
      <c r="F119" s="9" t="s">
        <v>88</v>
      </c>
      <c r="G119" s="434"/>
      <c r="H119" s="400"/>
      <c r="I119" s="588"/>
      <c r="J119" s="589"/>
      <c r="K119" s="590"/>
    </row>
    <row r="120" spans="2:11" ht="17.25" customHeight="1">
      <c r="B120" s="55"/>
      <c r="C120" s="3"/>
      <c r="D120" s="395"/>
      <c r="E120" s="396"/>
      <c r="F120" s="13"/>
      <c r="G120" s="399"/>
      <c r="H120" s="399" t="e">
        <f>H166</f>
        <v>#NUM!</v>
      </c>
      <c r="I120" s="585"/>
      <c r="J120" s="586"/>
      <c r="K120" s="587"/>
    </row>
    <row r="121" spans="2:11" ht="17.25" customHeight="1">
      <c r="B121" s="6"/>
      <c r="C121" s="6"/>
      <c r="D121" s="397"/>
      <c r="E121" s="398"/>
      <c r="F121" s="9"/>
      <c r="G121" s="400"/>
      <c r="H121" s="400"/>
      <c r="I121" s="588"/>
      <c r="J121" s="589"/>
      <c r="K121" s="590"/>
    </row>
    <row r="122" spans="2:11" ht="17.25" customHeight="1">
      <c r="B122" s="55"/>
      <c r="C122" s="3"/>
      <c r="D122" s="395"/>
      <c r="E122" s="396"/>
      <c r="F122" s="13"/>
      <c r="G122" s="399"/>
      <c r="H122" s="399">
        <f>H192</f>
        <v>0</v>
      </c>
      <c r="I122" s="585"/>
      <c r="J122" s="586"/>
      <c r="K122" s="587"/>
    </row>
    <row r="123" spans="2:11" ht="17.25" customHeight="1">
      <c r="B123" s="12"/>
      <c r="C123" s="6"/>
      <c r="D123" s="397"/>
      <c r="E123" s="398"/>
      <c r="F123" s="9"/>
      <c r="G123" s="400"/>
      <c r="H123" s="400"/>
      <c r="I123" s="588"/>
      <c r="J123" s="589"/>
      <c r="K123" s="590"/>
    </row>
    <row r="124" spans="2:11" ht="17.25" customHeight="1">
      <c r="B124" s="55"/>
      <c r="C124" s="3"/>
      <c r="D124" s="395"/>
      <c r="E124" s="396"/>
      <c r="F124" s="13"/>
      <c r="G124" s="399"/>
      <c r="H124" s="399">
        <f>H218</f>
        <v>0</v>
      </c>
      <c r="I124" s="585"/>
      <c r="J124" s="586"/>
      <c r="K124" s="587"/>
    </row>
    <row r="125" spans="2:11" ht="17.25" customHeight="1">
      <c r="B125" s="12"/>
      <c r="C125" s="6"/>
      <c r="D125" s="397"/>
      <c r="E125" s="398"/>
      <c r="F125" s="9"/>
      <c r="G125" s="400"/>
      <c r="H125" s="400"/>
      <c r="I125" s="588"/>
      <c r="J125" s="589"/>
      <c r="K125" s="590"/>
    </row>
    <row r="126" spans="2:11" ht="17.25" customHeight="1">
      <c r="B126" s="55"/>
      <c r="C126" s="3"/>
      <c r="D126" s="395"/>
      <c r="E126" s="396"/>
      <c r="F126" s="13"/>
      <c r="G126" s="399"/>
      <c r="H126" s="399">
        <f>ROUNDDOWN(D126*G126,0)</f>
        <v>0</v>
      </c>
      <c r="I126" s="585"/>
      <c r="J126" s="586"/>
      <c r="K126" s="587"/>
    </row>
    <row r="127" spans="2:11" ht="17.25" customHeight="1">
      <c r="B127" s="12"/>
      <c r="C127" s="6"/>
      <c r="D127" s="397"/>
      <c r="E127" s="398"/>
      <c r="F127" s="9"/>
      <c r="G127" s="400"/>
      <c r="H127" s="400"/>
      <c r="I127" s="588"/>
      <c r="J127" s="589"/>
      <c r="K127" s="590"/>
    </row>
    <row r="128" spans="2:11" ht="17.25" customHeight="1">
      <c r="B128" s="29"/>
      <c r="C128" s="3"/>
      <c r="D128" s="395"/>
      <c r="E128" s="396"/>
      <c r="F128" s="13"/>
      <c r="G128" s="399"/>
      <c r="H128" s="399">
        <f>ROUNDDOWN(D128*G128,0)</f>
        <v>0</v>
      </c>
      <c r="I128" s="585"/>
      <c r="J128" s="586"/>
      <c r="K128" s="587"/>
    </row>
    <row r="129" spans="2:11" ht="17.25" customHeight="1">
      <c r="B129" s="6"/>
      <c r="C129" s="6"/>
      <c r="D129" s="397"/>
      <c r="E129" s="398"/>
      <c r="F129" s="9"/>
      <c r="G129" s="400"/>
      <c r="H129" s="400"/>
      <c r="I129" s="588"/>
      <c r="J129" s="589"/>
      <c r="K129" s="590"/>
    </row>
    <row r="130" spans="2:11" ht="17.25" customHeight="1">
      <c r="B130" s="3"/>
      <c r="C130" s="3"/>
      <c r="D130" s="395"/>
      <c r="E130" s="396"/>
      <c r="F130" s="13"/>
      <c r="G130" s="399"/>
      <c r="H130" s="399">
        <f>ROUNDDOWN(D130*G130,0)</f>
        <v>0</v>
      </c>
      <c r="I130" s="585"/>
      <c r="J130" s="586"/>
      <c r="K130" s="587"/>
    </row>
    <row r="131" spans="2:11" ht="17.25" customHeight="1">
      <c r="B131" s="6"/>
      <c r="C131" s="6"/>
      <c r="D131" s="397"/>
      <c r="E131" s="398"/>
      <c r="F131" s="9" t="s">
        <v>88</v>
      </c>
      <c r="G131" s="400"/>
      <c r="H131" s="400"/>
      <c r="I131" s="588"/>
      <c r="J131" s="589"/>
      <c r="K131" s="590"/>
    </row>
    <row r="132" spans="2:11" ht="17.25" customHeight="1">
      <c r="B132" s="3"/>
      <c r="C132" s="3"/>
      <c r="D132" s="395"/>
      <c r="E132" s="396"/>
      <c r="F132" s="13"/>
      <c r="G132" s="399"/>
      <c r="H132" s="399">
        <f>ROUNDDOWN(D132*G132,0)</f>
        <v>0</v>
      </c>
      <c r="I132" s="585"/>
      <c r="J132" s="586"/>
      <c r="K132" s="587"/>
    </row>
    <row r="133" spans="2:11" ht="17.25" customHeight="1">
      <c r="B133" s="6"/>
      <c r="C133" s="6"/>
      <c r="D133" s="397"/>
      <c r="E133" s="398"/>
      <c r="F133" s="9" t="s">
        <v>88</v>
      </c>
      <c r="G133" s="400"/>
      <c r="H133" s="400"/>
      <c r="I133" s="588"/>
      <c r="J133" s="589"/>
      <c r="K133" s="590"/>
    </row>
    <row r="134" spans="2:11" ht="17.25" customHeight="1">
      <c r="B134" s="3"/>
      <c r="C134" s="3"/>
      <c r="D134" s="395"/>
      <c r="E134" s="396"/>
      <c r="F134" s="13"/>
      <c r="G134" s="399"/>
      <c r="H134" s="399">
        <f>ROUNDDOWN(D134*G134,0)</f>
        <v>0</v>
      </c>
      <c r="I134" s="585"/>
      <c r="J134" s="586"/>
      <c r="K134" s="587"/>
    </row>
    <row r="135" spans="2:11" ht="17.25" customHeight="1">
      <c r="B135" s="6"/>
      <c r="C135" s="6"/>
      <c r="D135" s="397"/>
      <c r="E135" s="398"/>
      <c r="F135" s="9" t="s">
        <v>88</v>
      </c>
      <c r="G135" s="400"/>
      <c r="H135" s="400"/>
      <c r="I135" s="588"/>
      <c r="J135" s="589"/>
      <c r="K135" s="590"/>
    </row>
    <row r="136" spans="2:11" ht="17.25" customHeight="1">
      <c r="B136" s="3"/>
      <c r="C136" s="3"/>
      <c r="D136" s="395"/>
      <c r="E136" s="396"/>
      <c r="F136" s="13"/>
      <c r="G136" s="399"/>
      <c r="H136" s="399">
        <f>ROUNDDOWN(D136*G136,0)</f>
        <v>0</v>
      </c>
      <c r="I136" s="585"/>
      <c r="J136" s="586"/>
      <c r="K136" s="587"/>
    </row>
    <row r="137" spans="2:11" ht="17.25" customHeight="1">
      <c r="B137" s="6"/>
      <c r="C137" s="6"/>
      <c r="D137" s="397"/>
      <c r="E137" s="398"/>
      <c r="F137" s="9" t="s">
        <v>88</v>
      </c>
      <c r="G137" s="400"/>
      <c r="H137" s="400"/>
      <c r="I137" s="588"/>
      <c r="J137" s="589"/>
      <c r="K137" s="590"/>
    </row>
    <row r="138" spans="2:11" ht="17.25" customHeight="1">
      <c r="B138" s="3"/>
      <c r="C138" s="3"/>
      <c r="D138" s="395"/>
      <c r="E138" s="396"/>
      <c r="F138" s="13"/>
      <c r="G138" s="399" t="s">
        <v>68</v>
      </c>
      <c r="H138" s="399" t="e">
        <f>SUM(H120:H137)</f>
        <v>#NUM!</v>
      </c>
      <c r="I138" s="585"/>
      <c r="J138" s="586"/>
      <c r="K138" s="587"/>
    </row>
    <row r="139" spans="2:11" ht="17.25" customHeight="1">
      <c r="B139" s="6"/>
      <c r="C139" s="6"/>
      <c r="D139" s="397"/>
      <c r="E139" s="398"/>
      <c r="F139" s="9" t="s">
        <v>88</v>
      </c>
      <c r="G139" s="400"/>
      <c r="H139" s="400"/>
      <c r="I139" s="588"/>
      <c r="J139" s="589"/>
      <c r="K139" s="590"/>
    </row>
    <row r="140" spans="2:11" ht="17.25" customHeight="1">
      <c r="B140" s="3"/>
      <c r="C140" s="3"/>
      <c r="D140" s="395"/>
      <c r="E140" s="396"/>
      <c r="F140" s="13"/>
      <c r="G140" s="399" t="s">
        <v>69</v>
      </c>
      <c r="H140" s="399">
        <f>IF(COUNT(H138),ROUND(H138,2-INT(LOG(ABS(H138)))),"")</f>
      </c>
      <c r="I140" s="585" t="s">
        <v>70</v>
      </c>
      <c r="J140" s="586"/>
      <c r="K140" s="587"/>
    </row>
    <row r="141" spans="2:11" ht="17.25" customHeight="1">
      <c r="B141" s="6"/>
      <c r="C141" s="6"/>
      <c r="D141" s="397"/>
      <c r="E141" s="398"/>
      <c r="F141" s="11" t="s">
        <v>88</v>
      </c>
      <c r="G141" s="400"/>
      <c r="H141" s="400"/>
      <c r="I141" s="588" t="s">
        <v>71</v>
      </c>
      <c r="J141" s="589"/>
      <c r="K141" s="590"/>
    </row>
    <row r="142" spans="4:11" ht="17.25" customHeight="1">
      <c r="D142" s="46"/>
      <c r="E142" s="46"/>
      <c r="H142" s="44"/>
      <c r="I142" s="45"/>
      <c r="J142" s="45"/>
      <c r="K142" s="45"/>
    </row>
    <row r="143" spans="4:11" ht="17.25" customHeight="1">
      <c r="D143" s="46"/>
      <c r="E143" s="46"/>
      <c r="H143" s="44"/>
      <c r="I143" s="45"/>
      <c r="J143" s="45"/>
      <c r="K143" s="45"/>
    </row>
    <row r="144" spans="2:11" ht="17.25" customHeight="1">
      <c r="B144" s="28" t="s">
        <v>78</v>
      </c>
      <c r="C144" s="3"/>
      <c r="D144" s="395"/>
      <c r="E144" s="396"/>
      <c r="F144" s="13"/>
      <c r="G144" s="433"/>
      <c r="H144" s="399">
        <f>ROUNDDOWN(D144*G144,0)</f>
        <v>0</v>
      </c>
      <c r="I144" s="585"/>
      <c r="J144" s="586"/>
      <c r="K144" s="587"/>
    </row>
    <row r="145" spans="2:11" ht="17.25" customHeight="1">
      <c r="B145" s="6"/>
      <c r="C145" s="6"/>
      <c r="D145" s="397"/>
      <c r="E145" s="398"/>
      <c r="F145" s="9" t="s">
        <v>88</v>
      </c>
      <c r="G145" s="434"/>
      <c r="H145" s="400"/>
      <c r="I145" s="588"/>
      <c r="J145" s="589"/>
      <c r="K145" s="590"/>
    </row>
    <row r="146" spans="2:11" ht="17.25" customHeight="1">
      <c r="B146" s="55"/>
      <c r="C146" s="3"/>
      <c r="D146" s="395"/>
      <c r="E146" s="396"/>
      <c r="F146" s="13"/>
      <c r="G146" s="399"/>
      <c r="H146" s="399">
        <f>H192</f>
        <v>0</v>
      </c>
      <c r="I146" s="585"/>
      <c r="J146" s="586"/>
      <c r="K146" s="587"/>
    </row>
    <row r="147" spans="2:11" ht="17.25" customHeight="1">
      <c r="B147" s="6"/>
      <c r="C147" s="6"/>
      <c r="D147" s="397"/>
      <c r="E147" s="398"/>
      <c r="F147" s="9"/>
      <c r="G147" s="400"/>
      <c r="H147" s="400"/>
      <c r="I147" s="588"/>
      <c r="J147" s="589"/>
      <c r="K147" s="590"/>
    </row>
    <row r="148" spans="2:11" ht="17.25" customHeight="1">
      <c r="B148" s="55"/>
      <c r="C148" s="3"/>
      <c r="D148" s="395"/>
      <c r="E148" s="396"/>
      <c r="F148" s="13"/>
      <c r="G148" s="399"/>
      <c r="H148" s="399">
        <f>H218</f>
        <v>0</v>
      </c>
      <c r="I148" s="585"/>
      <c r="J148" s="586"/>
      <c r="K148" s="587"/>
    </row>
    <row r="149" spans="2:11" ht="17.25" customHeight="1">
      <c r="B149" s="12"/>
      <c r="C149" s="6"/>
      <c r="D149" s="397"/>
      <c r="E149" s="398"/>
      <c r="F149" s="9"/>
      <c r="G149" s="400"/>
      <c r="H149" s="400"/>
      <c r="I149" s="588"/>
      <c r="J149" s="589"/>
      <c r="K149" s="590"/>
    </row>
    <row r="150" spans="2:11" ht="17.25" customHeight="1">
      <c r="B150" s="55"/>
      <c r="C150" s="3"/>
      <c r="D150" s="395"/>
      <c r="E150" s="396"/>
      <c r="F150" s="13"/>
      <c r="G150" s="399"/>
      <c r="H150" s="399">
        <f>H244</f>
        <v>0</v>
      </c>
      <c r="I150" s="585"/>
      <c r="J150" s="586"/>
      <c r="K150" s="587"/>
    </row>
    <row r="151" spans="2:11" ht="17.25" customHeight="1">
      <c r="B151" s="12"/>
      <c r="C151" s="6"/>
      <c r="D151" s="397"/>
      <c r="E151" s="398"/>
      <c r="F151" s="9"/>
      <c r="G151" s="400"/>
      <c r="H151" s="400"/>
      <c r="I151" s="588"/>
      <c r="J151" s="589"/>
      <c r="K151" s="590"/>
    </row>
    <row r="152" spans="2:11" ht="17.25" customHeight="1">
      <c r="B152" s="55"/>
      <c r="C152" s="3"/>
      <c r="D152" s="395"/>
      <c r="E152" s="396"/>
      <c r="F152" s="13"/>
      <c r="G152" s="399"/>
      <c r="H152" s="399">
        <f>ROUNDDOWN(D152*G152,0)</f>
        <v>0</v>
      </c>
      <c r="I152" s="585"/>
      <c r="J152" s="586"/>
      <c r="K152" s="587"/>
    </row>
    <row r="153" spans="2:11" ht="17.25" customHeight="1">
      <c r="B153" s="12"/>
      <c r="C153" s="6"/>
      <c r="D153" s="397"/>
      <c r="E153" s="398"/>
      <c r="F153" s="9"/>
      <c r="G153" s="400"/>
      <c r="H153" s="400"/>
      <c r="I153" s="588"/>
      <c r="J153" s="589"/>
      <c r="K153" s="590"/>
    </row>
    <row r="154" spans="2:11" ht="17.25" customHeight="1">
      <c r="B154" s="29"/>
      <c r="C154" s="3"/>
      <c r="D154" s="395"/>
      <c r="E154" s="396"/>
      <c r="F154" s="13"/>
      <c r="G154" s="399"/>
      <c r="H154" s="399">
        <f>ROUNDDOWN(D154*G154,0)</f>
        <v>0</v>
      </c>
      <c r="I154" s="585"/>
      <c r="J154" s="586"/>
      <c r="K154" s="587"/>
    </row>
    <row r="155" spans="2:11" ht="17.25" customHeight="1">
      <c r="B155" s="6"/>
      <c r="C155" s="6"/>
      <c r="D155" s="397"/>
      <c r="E155" s="398"/>
      <c r="F155" s="9"/>
      <c r="G155" s="400"/>
      <c r="H155" s="400"/>
      <c r="I155" s="588"/>
      <c r="J155" s="589"/>
      <c r="K155" s="590"/>
    </row>
    <row r="156" spans="2:11" ht="17.25" customHeight="1">
      <c r="B156" s="3"/>
      <c r="C156" s="3"/>
      <c r="D156" s="395"/>
      <c r="E156" s="396"/>
      <c r="F156" s="13"/>
      <c r="G156" s="399"/>
      <c r="H156" s="399">
        <f>ROUNDDOWN(D156*G156,0)</f>
        <v>0</v>
      </c>
      <c r="I156" s="585"/>
      <c r="J156" s="586"/>
      <c r="K156" s="587"/>
    </row>
    <row r="157" spans="2:11" ht="17.25" customHeight="1">
      <c r="B157" s="6"/>
      <c r="C157" s="6"/>
      <c r="D157" s="397"/>
      <c r="E157" s="398"/>
      <c r="F157" s="9" t="s">
        <v>88</v>
      </c>
      <c r="G157" s="400"/>
      <c r="H157" s="400"/>
      <c r="I157" s="588"/>
      <c r="J157" s="589"/>
      <c r="K157" s="590"/>
    </row>
    <row r="158" spans="2:11" ht="17.25" customHeight="1">
      <c r="B158" s="3"/>
      <c r="C158" s="3"/>
      <c r="D158" s="395"/>
      <c r="E158" s="396"/>
      <c r="F158" s="13"/>
      <c r="G158" s="399"/>
      <c r="H158" s="399">
        <f>ROUNDDOWN(D158*G158,0)</f>
        <v>0</v>
      </c>
      <c r="I158" s="585"/>
      <c r="J158" s="586"/>
      <c r="K158" s="587"/>
    </row>
    <row r="159" spans="2:11" ht="17.25" customHeight="1">
      <c r="B159" s="6"/>
      <c r="C159" s="6"/>
      <c r="D159" s="397"/>
      <c r="E159" s="398"/>
      <c r="F159" s="9" t="s">
        <v>88</v>
      </c>
      <c r="G159" s="400"/>
      <c r="H159" s="400"/>
      <c r="I159" s="588"/>
      <c r="J159" s="589"/>
      <c r="K159" s="590"/>
    </row>
    <row r="160" spans="2:11" ht="17.25" customHeight="1">
      <c r="B160" s="3"/>
      <c r="C160" s="3"/>
      <c r="D160" s="395"/>
      <c r="E160" s="396"/>
      <c r="F160" s="13"/>
      <c r="G160" s="399"/>
      <c r="H160" s="399">
        <f>ROUNDDOWN(D160*G160,0)</f>
        <v>0</v>
      </c>
      <c r="I160" s="585"/>
      <c r="J160" s="586"/>
      <c r="K160" s="587"/>
    </row>
    <row r="161" spans="2:11" ht="17.25" customHeight="1">
      <c r="B161" s="6"/>
      <c r="C161" s="6"/>
      <c r="D161" s="397"/>
      <c r="E161" s="398"/>
      <c r="F161" s="9" t="s">
        <v>88</v>
      </c>
      <c r="G161" s="400"/>
      <c r="H161" s="400"/>
      <c r="I161" s="588"/>
      <c r="J161" s="589"/>
      <c r="K161" s="590"/>
    </row>
    <row r="162" spans="2:11" ht="17.25" customHeight="1">
      <c r="B162" s="3"/>
      <c r="C162" s="3"/>
      <c r="D162" s="395"/>
      <c r="E162" s="396"/>
      <c r="F162" s="13"/>
      <c r="G162" s="399"/>
      <c r="H162" s="399">
        <f>ROUNDDOWN(D162*G162,0)</f>
        <v>0</v>
      </c>
      <c r="I162" s="585"/>
      <c r="J162" s="586"/>
      <c r="K162" s="587"/>
    </row>
    <row r="163" spans="2:11" ht="17.25" customHeight="1">
      <c r="B163" s="6"/>
      <c r="C163" s="6"/>
      <c r="D163" s="397"/>
      <c r="E163" s="398"/>
      <c r="F163" s="9" t="s">
        <v>88</v>
      </c>
      <c r="G163" s="400"/>
      <c r="H163" s="400"/>
      <c r="I163" s="588"/>
      <c r="J163" s="589"/>
      <c r="K163" s="590"/>
    </row>
    <row r="164" spans="2:11" ht="17.25" customHeight="1">
      <c r="B164" s="3"/>
      <c r="C164" s="3"/>
      <c r="D164" s="395"/>
      <c r="E164" s="396"/>
      <c r="F164" s="13"/>
      <c r="G164" s="399" t="s">
        <v>68</v>
      </c>
      <c r="H164" s="399">
        <f>SUM(H146:H163)</f>
        <v>0</v>
      </c>
      <c r="I164" s="585"/>
      <c r="J164" s="586"/>
      <c r="K164" s="587"/>
    </row>
    <row r="165" spans="2:11" ht="17.25" customHeight="1">
      <c r="B165" s="6"/>
      <c r="C165" s="6"/>
      <c r="D165" s="397"/>
      <c r="E165" s="398"/>
      <c r="F165" s="9" t="s">
        <v>88</v>
      </c>
      <c r="G165" s="400"/>
      <c r="H165" s="400"/>
      <c r="I165" s="588"/>
      <c r="J165" s="589"/>
      <c r="K165" s="590"/>
    </row>
    <row r="166" spans="2:11" ht="14.25">
      <c r="B166" s="3"/>
      <c r="C166" s="3"/>
      <c r="D166" s="395"/>
      <c r="E166" s="396"/>
      <c r="F166" s="13"/>
      <c r="G166" s="399" t="s">
        <v>69</v>
      </c>
      <c r="H166" s="399" t="e">
        <f>IF(COUNT(H164),ROUND(H164,2-INT(LOG(ABS(H164)))),"")</f>
        <v>#NUM!</v>
      </c>
      <c r="I166" s="585" t="s">
        <v>70</v>
      </c>
      <c r="J166" s="586"/>
      <c r="K166" s="587"/>
    </row>
    <row r="167" spans="2:11" ht="14.25">
      <c r="B167" s="6"/>
      <c r="C167" s="6"/>
      <c r="D167" s="397"/>
      <c r="E167" s="398"/>
      <c r="F167" s="11" t="s">
        <v>88</v>
      </c>
      <c r="G167" s="400"/>
      <c r="H167" s="400"/>
      <c r="I167" s="588" t="s">
        <v>71</v>
      </c>
      <c r="J167" s="589"/>
      <c r="K167" s="590"/>
    </row>
  </sheetData>
  <sheetProtection/>
  <mergeCells count="390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Y12:Y15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R19:U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Y25:Y28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32:E33"/>
    <mergeCell ref="G32:G33"/>
    <mergeCell ref="H32:H33"/>
    <mergeCell ref="I32:K32"/>
    <mergeCell ref="I33:K33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Y38:Y41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R45:U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Y51:Y54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58:E59"/>
    <mergeCell ref="G58:G59"/>
    <mergeCell ref="H58:H59"/>
    <mergeCell ref="I58:K58"/>
    <mergeCell ref="I59:K59"/>
    <mergeCell ref="D60:E61"/>
    <mergeCell ref="G60:G61"/>
    <mergeCell ref="H60:H61"/>
    <mergeCell ref="I60:K60"/>
    <mergeCell ref="I61:K61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Y66:Y69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R73:U73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Y79:Y82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84:E85"/>
    <mergeCell ref="G84:G85"/>
    <mergeCell ref="H84:H85"/>
    <mergeCell ref="I84:K84"/>
    <mergeCell ref="I85:K85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10:E111"/>
    <mergeCell ref="G110:G111"/>
    <mergeCell ref="H110:H111"/>
    <mergeCell ref="I110:K110"/>
    <mergeCell ref="I111:K111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36:E137"/>
    <mergeCell ref="G136:G137"/>
    <mergeCell ref="H136:H137"/>
    <mergeCell ref="I136:K136"/>
    <mergeCell ref="I137:K137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62:E163"/>
    <mergeCell ref="G162:G163"/>
    <mergeCell ref="H162:H163"/>
    <mergeCell ref="I162:K162"/>
    <mergeCell ref="I163:K163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</mergeCells>
  <printOptions/>
  <pageMargins left="0.1968503937007874" right="0.11811023622047245" top="0.2755905511811024" bottom="0.1968503937007874" header="0" footer="0"/>
  <pageSetup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7" style="67" customWidth="1"/>
    <col min="10" max="10" width="9.3984375" style="67" bestFit="1" customWidth="1"/>
    <col min="11" max="11" width="5.8984375" style="67" customWidth="1"/>
    <col min="12" max="12" width="1.203125" style="0" customWidth="1"/>
    <col min="13" max="15" width="8.59765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63"/>
      <c r="J1" s="63"/>
      <c r="K1" s="63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64"/>
      <c r="J2" s="64"/>
      <c r="K2" s="64"/>
      <c r="L2" s="1"/>
    </row>
    <row r="3" spans="2:12" ht="28.5">
      <c r="B3" s="431" t="s">
        <v>31</v>
      </c>
      <c r="C3" s="432"/>
      <c r="D3" s="432"/>
      <c r="E3" s="432"/>
      <c r="F3" s="432"/>
      <c r="G3" s="432"/>
      <c r="H3" s="432"/>
      <c r="I3" s="432"/>
      <c r="J3" s="432"/>
      <c r="K3" s="432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65"/>
      <c r="J4" s="65"/>
      <c r="K4" s="65"/>
      <c r="L4" s="1"/>
    </row>
    <row r="5" spans="1:12" ht="13.5" customHeight="1">
      <c r="A5" s="1"/>
      <c r="B5" s="3"/>
      <c r="C5" s="450" t="s">
        <v>0</v>
      </c>
      <c r="D5" s="435" t="s">
        <v>1</v>
      </c>
      <c r="E5" s="437"/>
      <c r="F5" s="4" t="s">
        <v>2</v>
      </c>
      <c r="G5" s="453" t="s">
        <v>3</v>
      </c>
      <c r="H5" s="453" t="s">
        <v>4</v>
      </c>
      <c r="I5" s="600" t="s">
        <v>5</v>
      </c>
      <c r="J5" s="601"/>
      <c r="K5" s="602"/>
      <c r="L5" s="2"/>
    </row>
    <row r="6" spans="1:12" ht="14.25">
      <c r="A6" s="1"/>
      <c r="B6" s="5"/>
      <c r="C6" s="451"/>
      <c r="D6" s="438"/>
      <c r="E6" s="440"/>
      <c r="F6" s="5"/>
      <c r="G6" s="454"/>
      <c r="H6" s="454"/>
      <c r="I6" s="603"/>
      <c r="J6" s="604"/>
      <c r="K6" s="605"/>
      <c r="L6" s="2"/>
    </row>
    <row r="7" spans="1:12" ht="14.25" customHeight="1">
      <c r="A7" s="1"/>
      <c r="B7" s="6"/>
      <c r="C7" s="452"/>
      <c r="D7" s="441"/>
      <c r="E7" s="443"/>
      <c r="F7" s="7" t="s">
        <v>6</v>
      </c>
      <c r="G7" s="8" t="s">
        <v>7</v>
      </c>
      <c r="H7" s="8" t="s">
        <v>7</v>
      </c>
      <c r="I7" s="606"/>
      <c r="J7" s="607"/>
      <c r="K7" s="608"/>
      <c r="L7" s="2"/>
    </row>
    <row r="8" spans="2:15" ht="17.25" customHeight="1">
      <c r="B8" s="28"/>
      <c r="C8" s="3"/>
      <c r="D8" s="395"/>
      <c r="E8" s="396"/>
      <c r="F8" s="13"/>
      <c r="G8" s="433"/>
      <c r="H8" s="399"/>
      <c r="I8" s="613"/>
      <c r="J8" s="614"/>
      <c r="K8" s="615"/>
      <c r="N8" s="26" t="e">
        <f>#REF!</f>
        <v>#REF!</v>
      </c>
      <c r="O8" s="27" t="e">
        <f>#REF!</f>
        <v>#REF!</v>
      </c>
    </row>
    <row r="9" spans="2:15" ht="17.25" customHeight="1">
      <c r="B9" s="6"/>
      <c r="C9" s="6"/>
      <c r="D9" s="397"/>
      <c r="E9" s="398"/>
      <c r="F9" s="9"/>
      <c r="G9" s="434"/>
      <c r="H9" s="400"/>
      <c r="I9" s="616"/>
      <c r="J9" s="617"/>
      <c r="K9" s="618"/>
      <c r="N9" s="26" t="e">
        <f>#REF!</f>
        <v>#REF!</v>
      </c>
      <c r="O9" s="27" t="e">
        <f>#REF!</f>
        <v>#REF!</v>
      </c>
    </row>
    <row r="10" spans="2:15" ht="17.25" customHeight="1">
      <c r="B10" s="55"/>
      <c r="C10" s="3"/>
      <c r="D10" s="395"/>
      <c r="E10" s="396"/>
      <c r="F10" s="13"/>
      <c r="G10" s="399">
        <f>IF(COUNT(I11*J11),ROUND(I11*J11,2-INT(LOG(ABS(I11*J11)))),"")</f>
        <v>6000</v>
      </c>
      <c r="H10" s="399">
        <f>ROUNDDOWN(D10*G10,0)</f>
        <v>0</v>
      </c>
      <c r="I10" s="102" t="s">
        <v>90</v>
      </c>
      <c r="J10" s="104"/>
      <c r="K10" s="103"/>
      <c r="N10" s="26" t="e">
        <f>#REF!</f>
        <v>#REF!</v>
      </c>
      <c r="O10" s="27" t="e">
        <f>#REF!</f>
        <v>#REF!</v>
      </c>
    </row>
    <row r="11" spans="2:15" ht="17.25" customHeight="1">
      <c r="B11" s="6"/>
      <c r="C11" s="6"/>
      <c r="D11" s="397"/>
      <c r="E11" s="398"/>
      <c r="F11" s="9"/>
      <c r="G11" s="400"/>
      <c r="H11" s="400"/>
      <c r="I11" s="106">
        <v>10000</v>
      </c>
      <c r="J11" s="100">
        <v>0.6</v>
      </c>
      <c r="K11" s="101"/>
      <c r="N11" s="26" t="e">
        <f>#REF!</f>
        <v>#REF!</v>
      </c>
      <c r="O11" s="27" t="e">
        <f>#REF!</f>
        <v>#REF!</v>
      </c>
    </row>
    <row r="12" spans="2:15" ht="17.25" customHeight="1">
      <c r="B12" s="55"/>
      <c r="C12" s="3"/>
      <c r="D12" s="395"/>
      <c r="E12" s="396"/>
      <c r="F12" s="13"/>
      <c r="G12" s="399">
        <f>IF(COUNT(I13*J13),ROUND(I13*J13,2-INT(LOG(ABS(I13*J13)))),"")</f>
      </c>
      <c r="H12" s="399" t="e">
        <f>ROUNDDOWN(D12*G12,0)</f>
        <v>#VALUE!</v>
      </c>
      <c r="I12" s="102" t="s">
        <v>91</v>
      </c>
      <c r="J12" s="611" t="s">
        <v>92</v>
      </c>
      <c r="K12" s="612"/>
      <c r="N12" s="26" t="e">
        <f>#REF!</f>
        <v>#REF!</v>
      </c>
      <c r="O12" s="27" t="e">
        <f>#REF!</f>
        <v>#REF!</v>
      </c>
    </row>
    <row r="13" spans="2:15" ht="17.25" customHeight="1">
      <c r="B13" s="6"/>
      <c r="C13" s="6"/>
      <c r="D13" s="397"/>
      <c r="E13" s="398"/>
      <c r="F13" s="9"/>
      <c r="G13" s="400"/>
      <c r="H13" s="400"/>
      <c r="I13" s="106" t="e">
        <f>VLOOKUP(J12,$N$8:$O$55,2,FALSE)</f>
        <v>#N/A</v>
      </c>
      <c r="J13" s="609">
        <v>0.5</v>
      </c>
      <c r="K13" s="610"/>
      <c r="N13" s="26" t="e">
        <f>#REF!</f>
        <v>#REF!</v>
      </c>
      <c r="O13" s="27" t="e">
        <f>#REF!</f>
        <v>#REF!</v>
      </c>
    </row>
    <row r="14" spans="2:15" ht="17.25" customHeight="1">
      <c r="B14" s="55"/>
      <c r="C14" s="3"/>
      <c r="D14" s="395"/>
      <c r="E14" s="396"/>
      <c r="F14" s="13"/>
      <c r="G14" s="399">
        <f>IF(COUNT(I15*J15*K15),ROUND(I15*J15*K15,2-INT(LOG(ABS(I15*J15*K15)))),"")</f>
      </c>
      <c r="H14" s="399" t="e">
        <f>ROUNDDOWN(D14*G14,0)</f>
        <v>#VALUE!</v>
      </c>
      <c r="I14" s="102" t="s">
        <v>91</v>
      </c>
      <c r="J14" s="611" t="s">
        <v>92</v>
      </c>
      <c r="K14" s="612"/>
      <c r="N14" s="26" t="e">
        <f>#REF!</f>
        <v>#REF!</v>
      </c>
      <c r="O14" s="27" t="e">
        <f>#REF!</f>
        <v>#REF!</v>
      </c>
    </row>
    <row r="15" spans="2:15" ht="17.25" customHeight="1">
      <c r="B15" s="12"/>
      <c r="C15" s="6"/>
      <c r="D15" s="397"/>
      <c r="E15" s="398"/>
      <c r="F15" s="9"/>
      <c r="G15" s="400"/>
      <c r="H15" s="400"/>
      <c r="I15" s="106" t="e">
        <f>VLOOKUP(J14,$N$8:$O$55,2,FALSE)</f>
        <v>#N/A</v>
      </c>
      <c r="J15" s="105">
        <v>0.5</v>
      </c>
      <c r="K15" s="107">
        <v>0.3</v>
      </c>
      <c r="N15" s="26" t="e">
        <f>#REF!</f>
        <v>#REF!</v>
      </c>
      <c r="O15" s="27" t="e">
        <f>#REF!</f>
        <v>#REF!</v>
      </c>
    </row>
    <row r="16" spans="2:15" ht="17.25" customHeight="1">
      <c r="B16" s="29"/>
      <c r="C16" s="3"/>
      <c r="D16" s="395">
        <v>1</v>
      </c>
      <c r="E16" s="396"/>
      <c r="F16" s="13"/>
      <c r="G16" s="399"/>
      <c r="H16" s="399">
        <f>IF(COUNT(I17*J17),ROUND(I17*J17,2-INT(LOG(ABS(I17*J17)))),"")</f>
      </c>
      <c r="I16" s="102" t="s">
        <v>91</v>
      </c>
      <c r="J16" s="611" t="s">
        <v>92</v>
      </c>
      <c r="K16" s="612"/>
      <c r="N16" s="26" t="e">
        <f>#REF!</f>
        <v>#REF!</v>
      </c>
      <c r="O16" s="27" t="e">
        <f>#REF!</f>
        <v>#REF!</v>
      </c>
    </row>
    <row r="17" spans="2:15" ht="17.25" customHeight="1">
      <c r="B17" s="12"/>
      <c r="C17" s="6"/>
      <c r="D17" s="397"/>
      <c r="E17" s="398"/>
      <c r="F17" s="9" t="s">
        <v>8</v>
      </c>
      <c r="G17" s="400"/>
      <c r="H17" s="400"/>
      <c r="I17" s="106" t="e">
        <f>VLOOKUP(J16,$N$8:$O$55,2,FALSE)</f>
        <v>#N/A</v>
      </c>
      <c r="J17" s="609">
        <v>0.5</v>
      </c>
      <c r="K17" s="610"/>
      <c r="N17" s="26" t="e">
        <f>#REF!</f>
        <v>#REF!</v>
      </c>
      <c r="O17" s="27" t="e">
        <f>#REF!</f>
        <v>#REF!</v>
      </c>
    </row>
    <row r="18" spans="2:15" ht="17.25" customHeight="1">
      <c r="B18" s="29"/>
      <c r="C18" s="3"/>
      <c r="D18" s="395"/>
      <c r="E18" s="396"/>
      <c r="F18" s="13"/>
      <c r="G18" s="399"/>
      <c r="H18" s="399">
        <f>ROUNDDOWN(D18*G18,0)</f>
        <v>0</v>
      </c>
      <c r="I18" s="613"/>
      <c r="J18" s="614"/>
      <c r="K18" s="615"/>
      <c r="N18" s="26" t="e">
        <f>#REF!</f>
        <v>#REF!</v>
      </c>
      <c r="O18" s="27" t="e">
        <f>#REF!</f>
        <v>#REF!</v>
      </c>
    </row>
    <row r="19" spans="2:15" ht="17.25" customHeight="1">
      <c r="B19" s="6"/>
      <c r="C19" s="6"/>
      <c r="D19" s="397"/>
      <c r="E19" s="398"/>
      <c r="F19" s="9"/>
      <c r="G19" s="400"/>
      <c r="H19" s="400"/>
      <c r="I19" s="619"/>
      <c r="J19" s="620"/>
      <c r="K19" s="621"/>
      <c r="N19" s="26" t="e">
        <f>#REF!</f>
        <v>#REF!</v>
      </c>
      <c r="O19" s="27" t="e">
        <f>#REF!</f>
        <v>#REF!</v>
      </c>
    </row>
    <row r="20" spans="2:15" ht="17.25" customHeight="1">
      <c r="B20" s="3"/>
      <c r="C20" s="3"/>
      <c r="D20" s="395"/>
      <c r="E20" s="396"/>
      <c r="F20" s="13"/>
      <c r="G20" s="399"/>
      <c r="H20" s="399">
        <f>ROUNDDOWN(D20*G20,0)</f>
        <v>0</v>
      </c>
      <c r="I20" s="613"/>
      <c r="J20" s="614"/>
      <c r="K20" s="615"/>
      <c r="N20" s="26" t="e">
        <f>#REF!</f>
        <v>#REF!</v>
      </c>
      <c r="O20" s="27" t="e">
        <f>#REF!</f>
        <v>#REF!</v>
      </c>
    </row>
    <row r="21" spans="2:15" ht="17.25" customHeight="1">
      <c r="B21" s="6"/>
      <c r="C21" s="6"/>
      <c r="D21" s="397"/>
      <c r="E21" s="398"/>
      <c r="F21" s="9">
        <f>IF(F20="","",VLOOKUP(F20,#REF!,2))</f>
      </c>
      <c r="G21" s="400"/>
      <c r="H21" s="400"/>
      <c r="I21" s="619"/>
      <c r="J21" s="620"/>
      <c r="K21" s="621"/>
      <c r="N21" s="26" t="e">
        <f>#REF!</f>
        <v>#REF!</v>
      </c>
      <c r="O21" s="27" t="e">
        <f>#REF!</f>
        <v>#REF!</v>
      </c>
    </row>
    <row r="22" spans="2:15" ht="17.25" customHeight="1">
      <c r="B22" s="3"/>
      <c r="C22" s="3"/>
      <c r="D22" s="395"/>
      <c r="E22" s="396"/>
      <c r="F22" s="13"/>
      <c r="G22" s="399"/>
      <c r="H22" s="399">
        <f>ROUNDDOWN(D22*G22,0)</f>
        <v>0</v>
      </c>
      <c r="I22" s="613"/>
      <c r="J22" s="614"/>
      <c r="K22" s="615"/>
      <c r="N22" s="26" t="e">
        <f>#REF!</f>
        <v>#REF!</v>
      </c>
      <c r="O22" s="27" t="e">
        <f>#REF!</f>
        <v>#REF!</v>
      </c>
    </row>
    <row r="23" spans="2:15" ht="17.25" customHeight="1">
      <c r="B23" s="6"/>
      <c r="C23" s="6"/>
      <c r="D23" s="397"/>
      <c r="E23" s="398"/>
      <c r="F23" s="9">
        <f>IF(F22="","",VLOOKUP(F22,#REF!,2))</f>
      </c>
      <c r="G23" s="400"/>
      <c r="H23" s="400"/>
      <c r="I23" s="619"/>
      <c r="J23" s="620"/>
      <c r="K23" s="621"/>
      <c r="N23" s="26" t="e">
        <f>#REF!</f>
        <v>#REF!</v>
      </c>
      <c r="O23" s="27" t="e">
        <f>#REF!</f>
        <v>#REF!</v>
      </c>
    </row>
    <row r="24" spans="2:15" ht="17.25" customHeight="1">
      <c r="B24" s="3"/>
      <c r="C24" s="3"/>
      <c r="D24" s="395"/>
      <c r="E24" s="396"/>
      <c r="F24" s="13"/>
      <c r="G24" s="399"/>
      <c r="H24" s="399">
        <f>ROUNDDOWN(D24*G24,0)</f>
        <v>0</v>
      </c>
      <c r="I24" s="613"/>
      <c r="J24" s="614"/>
      <c r="K24" s="615"/>
      <c r="N24" s="26" t="e">
        <f>#REF!</f>
        <v>#REF!</v>
      </c>
      <c r="O24" s="27" t="e">
        <f>#REF!</f>
        <v>#REF!</v>
      </c>
    </row>
    <row r="25" spans="2:15" ht="17.25" customHeight="1">
      <c r="B25" s="6"/>
      <c r="C25" s="6"/>
      <c r="D25" s="397"/>
      <c r="E25" s="398"/>
      <c r="F25" s="9">
        <f>IF(F24="","",VLOOKUP(F24,#REF!,2))</f>
      </c>
      <c r="G25" s="400"/>
      <c r="H25" s="400"/>
      <c r="I25" s="619"/>
      <c r="J25" s="620"/>
      <c r="K25" s="621"/>
      <c r="N25" s="26" t="e">
        <f>#REF!</f>
        <v>#REF!</v>
      </c>
      <c r="O25" s="27" t="e">
        <f>#REF!</f>
        <v>#REF!</v>
      </c>
    </row>
    <row r="26" spans="2:15" ht="17.25" customHeight="1">
      <c r="B26" s="3"/>
      <c r="C26" s="3"/>
      <c r="D26" s="395"/>
      <c r="E26" s="396"/>
      <c r="F26" s="13"/>
      <c r="G26" s="399"/>
      <c r="H26" s="399">
        <f>ROUNDDOWN(D26*G26,0)</f>
        <v>0</v>
      </c>
      <c r="I26" s="613"/>
      <c r="J26" s="614"/>
      <c r="K26" s="615"/>
      <c r="N26" s="26" t="e">
        <f>#REF!</f>
        <v>#REF!</v>
      </c>
      <c r="O26" s="27" t="e">
        <f>#REF!</f>
        <v>#REF!</v>
      </c>
    </row>
    <row r="27" spans="2:15" ht="17.25" customHeight="1">
      <c r="B27" s="6"/>
      <c r="C27" s="6"/>
      <c r="D27" s="397"/>
      <c r="E27" s="398"/>
      <c r="F27" s="9">
        <f>IF(F26="","",VLOOKUP(F26,#REF!,2))</f>
      </c>
      <c r="G27" s="400"/>
      <c r="H27" s="400"/>
      <c r="I27" s="619"/>
      <c r="J27" s="620"/>
      <c r="K27" s="621"/>
      <c r="N27" s="26" t="e">
        <f>#REF!</f>
        <v>#REF!</v>
      </c>
      <c r="O27" s="27" t="e">
        <f>#REF!</f>
        <v>#REF!</v>
      </c>
    </row>
    <row r="28" spans="2:15" ht="17.25" customHeight="1">
      <c r="B28" s="3"/>
      <c r="C28" s="3"/>
      <c r="D28" s="395"/>
      <c r="E28" s="396"/>
      <c r="F28" s="13"/>
      <c r="G28" s="399"/>
      <c r="H28" s="399">
        <f>ROUNDDOWN(D28*G28,0)</f>
        <v>0</v>
      </c>
      <c r="I28" s="613"/>
      <c r="J28" s="614"/>
      <c r="K28" s="615"/>
      <c r="N28" s="26" t="e">
        <f>#REF!</f>
        <v>#REF!</v>
      </c>
      <c r="O28" s="27" t="e">
        <f>#REF!</f>
        <v>#REF!</v>
      </c>
    </row>
    <row r="29" spans="2:15" ht="17.25" customHeight="1">
      <c r="B29" s="6"/>
      <c r="C29" s="6"/>
      <c r="D29" s="397"/>
      <c r="E29" s="398"/>
      <c r="F29" s="9">
        <f>IF(F28="","",VLOOKUP(F28,#REF!,2))</f>
      </c>
      <c r="G29" s="400"/>
      <c r="H29" s="400"/>
      <c r="I29" s="619"/>
      <c r="J29" s="620"/>
      <c r="K29" s="621"/>
      <c r="N29" s="26" t="e">
        <f>#REF!</f>
        <v>#REF!</v>
      </c>
      <c r="O29" s="27" t="e">
        <f>#REF!</f>
        <v>#REF!</v>
      </c>
    </row>
    <row r="30" spans="2:15" ht="17.25" customHeight="1">
      <c r="B30" s="3"/>
      <c r="C30" s="3"/>
      <c r="D30" s="395"/>
      <c r="E30" s="396"/>
      <c r="F30" s="13"/>
      <c r="G30" s="399"/>
      <c r="H30" s="399"/>
      <c r="I30" s="613"/>
      <c r="J30" s="614"/>
      <c r="K30" s="615"/>
      <c r="N30" s="26" t="e">
        <f>#REF!</f>
        <v>#REF!</v>
      </c>
      <c r="O30" s="27" t="e">
        <f>#REF!</f>
        <v>#REF!</v>
      </c>
    </row>
    <row r="31" spans="2:15" ht="17.25" customHeight="1">
      <c r="B31" s="6"/>
      <c r="C31" s="6"/>
      <c r="D31" s="397"/>
      <c r="E31" s="398"/>
      <c r="F31" s="11"/>
      <c r="G31" s="400"/>
      <c r="H31" s="400"/>
      <c r="I31" s="619"/>
      <c r="J31" s="620"/>
      <c r="K31" s="621"/>
      <c r="N31" s="26" t="e">
        <f>#REF!</f>
        <v>#REF!</v>
      </c>
      <c r="O31" s="27" t="e">
        <f>#REF!</f>
        <v>#REF!</v>
      </c>
    </row>
    <row r="32" spans="4:15" ht="17.25" customHeight="1">
      <c r="D32" s="46"/>
      <c r="E32" s="46"/>
      <c r="I32" s="66"/>
      <c r="J32" s="66"/>
      <c r="K32" s="66"/>
      <c r="N32" s="26" t="e">
        <f>#REF!</f>
        <v>#REF!</v>
      </c>
      <c r="O32" s="27" t="e">
        <f>#REF!</f>
        <v>#REF!</v>
      </c>
    </row>
    <row r="33" spans="4:15" ht="17.25" customHeight="1">
      <c r="D33" s="46"/>
      <c r="E33" s="46"/>
      <c r="I33" s="66"/>
      <c r="J33" s="66"/>
      <c r="K33" s="66"/>
      <c r="N33" s="26" t="e">
        <f>#REF!</f>
        <v>#REF!</v>
      </c>
      <c r="O33" s="27" t="e">
        <f>#REF!</f>
        <v>#REF!</v>
      </c>
    </row>
    <row r="34" spans="14:15" ht="14.25">
      <c r="N34" s="26" t="e">
        <f>#REF!</f>
        <v>#REF!</v>
      </c>
      <c r="O34" s="27" t="e">
        <f>#REF!</f>
        <v>#REF!</v>
      </c>
    </row>
    <row r="35" spans="14:15" ht="14.25">
      <c r="N35" s="26" t="e">
        <f>#REF!</f>
        <v>#REF!</v>
      </c>
      <c r="O35" s="27" t="e">
        <f>#REF!</f>
        <v>#REF!</v>
      </c>
    </row>
    <row r="36" spans="14:15" ht="14.25">
      <c r="N36" s="26" t="e">
        <f>#REF!</f>
        <v>#REF!</v>
      </c>
      <c r="O36" s="27" t="e">
        <f>#REF!</f>
        <v>#REF!</v>
      </c>
    </row>
    <row r="37" spans="14:15" ht="14.25">
      <c r="N37" s="26" t="e">
        <f>#REF!</f>
        <v>#REF!</v>
      </c>
      <c r="O37" s="27" t="e">
        <f>#REF!</f>
        <v>#REF!</v>
      </c>
    </row>
    <row r="38" spans="14:15" ht="14.25">
      <c r="N38" s="26" t="e">
        <f>#REF!</f>
        <v>#REF!</v>
      </c>
      <c r="O38" s="27" t="e">
        <f>#REF!</f>
        <v>#REF!</v>
      </c>
    </row>
    <row r="39" spans="14:15" ht="14.25">
      <c r="N39" s="26" t="e">
        <f>#REF!</f>
        <v>#REF!</v>
      </c>
      <c r="O39" s="27" t="e">
        <f>#REF!</f>
        <v>#REF!</v>
      </c>
    </row>
    <row r="40" spans="14:15" ht="14.25">
      <c r="N40" s="26" t="e">
        <f>#REF!</f>
        <v>#REF!</v>
      </c>
      <c r="O40" s="27" t="e">
        <f>#REF!</f>
        <v>#REF!</v>
      </c>
    </row>
    <row r="41" spans="14:15" ht="14.25">
      <c r="N41" s="26" t="e">
        <f>#REF!</f>
        <v>#REF!</v>
      </c>
      <c r="O41" s="27" t="e">
        <f>#REF!</f>
        <v>#REF!</v>
      </c>
    </row>
    <row r="42" spans="14:15" ht="14.25">
      <c r="N42" s="26" t="e">
        <f>#REF!</f>
        <v>#REF!</v>
      </c>
      <c r="O42" s="27" t="e">
        <f>#REF!</f>
        <v>#REF!</v>
      </c>
    </row>
    <row r="43" spans="14:15" ht="14.25">
      <c r="N43" s="26" t="e">
        <f>#REF!</f>
        <v>#REF!</v>
      </c>
      <c r="O43" s="27" t="e">
        <f>#REF!</f>
        <v>#REF!</v>
      </c>
    </row>
    <row r="44" spans="14:15" ht="14.25">
      <c r="N44" s="26" t="e">
        <f>#REF!</f>
        <v>#REF!</v>
      </c>
      <c r="O44" s="27" t="e">
        <f>#REF!</f>
        <v>#REF!</v>
      </c>
    </row>
    <row r="45" spans="14:15" ht="14.25">
      <c r="N45" s="26" t="e">
        <f>#REF!</f>
        <v>#REF!</v>
      </c>
      <c r="O45" s="27" t="e">
        <f>#REF!</f>
        <v>#REF!</v>
      </c>
    </row>
    <row r="46" spans="14:15" ht="14.25">
      <c r="N46" s="26" t="e">
        <f>#REF!</f>
        <v>#REF!</v>
      </c>
      <c r="O46" s="27" t="e">
        <f>#REF!</f>
        <v>#REF!</v>
      </c>
    </row>
    <row r="47" spans="14:15" ht="14.25">
      <c r="N47" s="26" t="e">
        <f>#REF!</f>
        <v>#REF!</v>
      </c>
      <c r="O47" s="27" t="e">
        <f>#REF!</f>
        <v>#REF!</v>
      </c>
    </row>
    <row r="48" spans="14:15" ht="14.25">
      <c r="N48" s="26" t="e">
        <f>#REF!</f>
        <v>#REF!</v>
      </c>
      <c r="O48" s="27" t="e">
        <f>#REF!</f>
        <v>#REF!</v>
      </c>
    </row>
    <row r="49" spans="14:15" ht="14.25">
      <c r="N49" s="26" t="e">
        <f>#REF!</f>
        <v>#REF!</v>
      </c>
      <c r="O49" s="27" t="e">
        <f>#REF!</f>
        <v>#REF!</v>
      </c>
    </row>
    <row r="50" spans="14:15" ht="14.25">
      <c r="N50" s="26" t="e">
        <f>#REF!</f>
        <v>#REF!</v>
      </c>
      <c r="O50" s="27" t="e">
        <f>#REF!</f>
        <v>#REF!</v>
      </c>
    </row>
    <row r="51" spans="14:15" ht="14.25">
      <c r="N51" s="26" t="e">
        <f>#REF!</f>
        <v>#REF!</v>
      </c>
      <c r="O51" s="27" t="e">
        <f>#REF!</f>
        <v>#REF!</v>
      </c>
    </row>
    <row r="52" spans="14:15" ht="14.25">
      <c r="N52" s="26" t="e">
        <f>#REF!</f>
        <v>#REF!</v>
      </c>
      <c r="O52" s="27" t="e">
        <f>#REF!</f>
        <v>#REF!</v>
      </c>
    </row>
    <row r="53" spans="14:15" ht="14.25">
      <c r="N53" s="26" t="e">
        <f>#REF!</f>
        <v>#REF!</v>
      </c>
      <c r="O53" s="27" t="e">
        <f>#REF!</f>
        <v>#REF!</v>
      </c>
    </row>
    <row r="54" spans="14:15" ht="14.25">
      <c r="N54" s="26" t="e">
        <f>#REF!</f>
        <v>#REF!</v>
      </c>
      <c r="O54" s="27" t="e">
        <f>#REF!</f>
        <v>#REF!</v>
      </c>
    </row>
    <row r="55" spans="14:15" ht="14.25">
      <c r="N55" s="26" t="e">
        <f>#REF!</f>
        <v>#REF!</v>
      </c>
      <c r="O55" s="27" t="e">
        <f>#REF!</f>
        <v>#REF!</v>
      </c>
    </row>
  </sheetData>
  <sheetProtection/>
  <mergeCells count="63">
    <mergeCell ref="J16:K16"/>
    <mergeCell ref="J17:K17"/>
    <mergeCell ref="D28:E29"/>
    <mergeCell ref="G28:G29"/>
    <mergeCell ref="H28:H29"/>
    <mergeCell ref="I28:K28"/>
    <mergeCell ref="I29:K29"/>
    <mergeCell ref="D26:E27"/>
    <mergeCell ref="G26:G27"/>
    <mergeCell ref="H26:H27"/>
    <mergeCell ref="I26:K26"/>
    <mergeCell ref="I27:K27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D18:E19"/>
    <mergeCell ref="G18:G19"/>
    <mergeCell ref="H18:H19"/>
    <mergeCell ref="I18:K18"/>
    <mergeCell ref="I19:K19"/>
    <mergeCell ref="D12:E13"/>
    <mergeCell ref="G12:G13"/>
    <mergeCell ref="H12:H13"/>
    <mergeCell ref="D14:E15"/>
    <mergeCell ref="G14:G15"/>
    <mergeCell ref="H14:H15"/>
    <mergeCell ref="J12:K12"/>
    <mergeCell ref="J13:K13"/>
    <mergeCell ref="J14:K14"/>
    <mergeCell ref="D8:E9"/>
    <mergeCell ref="G8:G9"/>
    <mergeCell ref="H8:H9"/>
    <mergeCell ref="I8:K8"/>
    <mergeCell ref="I9:K9"/>
    <mergeCell ref="D10:E11"/>
    <mergeCell ref="G10:G11"/>
    <mergeCell ref="H10:H11"/>
    <mergeCell ref="B3:K3"/>
    <mergeCell ref="C5:C7"/>
    <mergeCell ref="D5:E7"/>
    <mergeCell ref="G5:G6"/>
    <mergeCell ref="H5:H6"/>
    <mergeCell ref="I5:K7"/>
  </mergeCells>
  <dataValidations count="3">
    <dataValidation type="list" allowBlank="1" showInputMessage="1" showErrorMessage="1" sqref="J12:K12 J14:K14 J16:K16">
      <formula1>$N$8:$N$55</formula1>
    </dataValidation>
    <dataValidation type="list" allowBlank="1" showInputMessage="1" showErrorMessage="1" sqref="K15">
      <formula1>"0.3,0.4,1.4"</formula1>
    </dataValidation>
    <dataValidation type="list" allowBlank="1" showInputMessage="1" showErrorMessage="1" sqref="J11">
      <formula1>"0.3,0.4,0.45,0.5,0.6,0.7,0.8,0.9,1.0"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"/>
    </sheetView>
  </sheetViews>
  <sheetFormatPr defaultColWidth="8.59765625" defaultRowHeight="15"/>
  <cols>
    <col min="1" max="1" width="1.203125" style="0" customWidth="1"/>
    <col min="2" max="2" width="46" style="0" customWidth="1"/>
    <col min="3" max="3" width="6.69921875" style="0" customWidth="1"/>
    <col min="4" max="4" width="4" style="0" customWidth="1"/>
    <col min="5" max="5" width="4.5" style="0" customWidth="1"/>
    <col min="6" max="7" width="12.09765625" style="0" customWidth="1"/>
    <col min="8" max="11" width="12.09765625" style="67" customWidth="1"/>
    <col min="12" max="15" width="8.59765625" style="0" customWidth="1"/>
  </cols>
  <sheetData>
    <row r="1" spans="2:11" s="62" customFormat="1" ht="33" customHeight="1">
      <c r="B1" s="113" t="s">
        <v>357</v>
      </c>
      <c r="C1" s="627" t="str">
        <f aca="true" ca="1" t="shared" si="0" ref="C1:I1">MID(CELL("filename",$A$1),FIND("]",CELL("filename",$A$1))+1,31)</f>
        <v>見積比較原稿</v>
      </c>
      <c r="D1" s="628" t="str">
        <f ca="1" t="shared" si="0"/>
        <v>見積比較原稿</v>
      </c>
      <c r="E1" s="628" t="str">
        <f ca="1" t="shared" si="0"/>
        <v>見積比較原稿</v>
      </c>
      <c r="F1" s="628" t="str">
        <f ca="1" t="shared" si="0"/>
        <v>見積比較原稿</v>
      </c>
      <c r="G1" s="628" t="str">
        <f ca="1" t="shared" si="0"/>
        <v>見積比較原稿</v>
      </c>
      <c r="H1" s="628" t="str">
        <f ca="1" t="shared" si="0"/>
        <v>見積比較原稿</v>
      </c>
      <c r="I1" s="629" t="str">
        <f ca="1" t="shared" si="0"/>
        <v>見積比較原稿</v>
      </c>
      <c r="J1" s="113" t="s">
        <v>358</v>
      </c>
      <c r="K1" s="121">
        <v>1</v>
      </c>
    </row>
    <row r="2" spans="1:11" ht="16.5" customHeight="1">
      <c r="A2" s="1"/>
      <c r="B2" s="450" t="s">
        <v>0</v>
      </c>
      <c r="C2" s="435" t="s">
        <v>355</v>
      </c>
      <c r="D2" s="624"/>
      <c r="E2" s="4" t="s">
        <v>2</v>
      </c>
      <c r="F2" s="450" t="s">
        <v>356</v>
      </c>
      <c r="G2" s="28"/>
      <c r="H2" s="28"/>
      <c r="I2" s="28"/>
      <c r="J2" s="28"/>
      <c r="K2" s="28"/>
    </row>
    <row r="3" spans="1:11" ht="16.5" customHeight="1">
      <c r="A3" s="1"/>
      <c r="B3" s="623"/>
      <c r="C3" s="625"/>
      <c r="D3" s="626"/>
      <c r="E3" s="7" t="s">
        <v>6</v>
      </c>
      <c r="F3" s="623"/>
      <c r="G3" s="114"/>
      <c r="H3" s="114"/>
      <c r="I3" s="114"/>
      <c r="J3" s="114"/>
      <c r="K3" s="114"/>
    </row>
    <row r="4" spans="2:15" ht="33.75" customHeight="1">
      <c r="B4" s="111" t="s">
        <v>359</v>
      </c>
      <c r="C4" s="395"/>
      <c r="D4" s="396"/>
      <c r="E4" s="13"/>
      <c r="F4" s="112"/>
      <c r="G4" s="53">
        <f>IF(SUMPRODUCT($C5:$C999,G5:G999)&lt;&gt;0,SUMPRODUCT($C5:$C999,G5:G999),"")</f>
      </c>
      <c r="H4" s="53">
        <f>IF(SUMPRODUCT($C5:$C999,H5:H999)&lt;&gt;0,SUMPRODUCT($C5:$C999,H5:H999),"")</f>
      </c>
      <c r="I4" s="53">
        <f>IF(SUMPRODUCT($C5:$C999,I5:I999)&lt;&gt;0,SUMPRODUCT($C5:$C999,I5:I999),"")</f>
      </c>
      <c r="J4" s="53">
        <f>IF(SUMPRODUCT($C5:$C999,J5:J999)&lt;&gt;0,SUMPRODUCT($C5:$C999,J5:J999),"")</f>
      </c>
      <c r="K4" s="53">
        <f>IF(SUMPRODUCT($C5:$C999,K5:K999)&lt;&gt;0,SUMPRODUCT($C5:$C999,K5:K999),"")</f>
      </c>
      <c r="M4" s="26"/>
      <c r="N4" s="27"/>
      <c r="O4" s="27"/>
    </row>
    <row r="5" spans="2:15" ht="17.25" customHeight="1">
      <c r="B5" s="3"/>
      <c r="C5" s="395"/>
      <c r="D5" s="396"/>
      <c r="E5" s="13"/>
      <c r="F5" s="399">
        <f>_xlfn.IFERROR(IF((AVERAGE(G5:K5)*K$1)&lt;100,ROUND(AVERAGE(G5:K5)*K$1,0),IF((AVERAGE(G5:K5)*K$1)&lt;1000,ROUND(AVERAGE(G5:K5)*K$1,-1),ROUND(AVERAGE(G5:K5)*K$1,2-INT(LOG(ABS(AVERAGE(G5:K5)*K$1)))))),"")</f>
      </c>
      <c r="G5" s="399"/>
      <c r="H5" s="399"/>
      <c r="I5" s="399"/>
      <c r="J5" s="399"/>
      <c r="K5" s="399"/>
      <c r="M5" s="26"/>
      <c r="N5" s="27"/>
      <c r="O5" s="27"/>
    </row>
    <row r="6" spans="2:15" ht="17.25" customHeight="1">
      <c r="B6" s="6"/>
      <c r="C6" s="397"/>
      <c r="D6" s="398"/>
      <c r="E6" s="9"/>
      <c r="F6" s="622"/>
      <c r="G6" s="622"/>
      <c r="H6" s="622"/>
      <c r="I6" s="622"/>
      <c r="J6" s="622"/>
      <c r="K6" s="622"/>
      <c r="M6" s="26"/>
      <c r="N6" s="27"/>
      <c r="O6" s="27"/>
    </row>
    <row r="7" spans="2:15" ht="17.25" customHeight="1">
      <c r="B7" s="3"/>
      <c r="C7" s="395"/>
      <c r="D7" s="396"/>
      <c r="E7" s="13"/>
      <c r="F7" s="399">
        <f>_xlfn.IFERROR(IF((AVERAGE(G7:K7)*K$1)&lt;100,ROUND(AVERAGE(G7:K7)*K$1,0),IF((AVERAGE(G7:K7)*K$1)&lt;1000,ROUND(AVERAGE(G7:K7)*K$1,-1),ROUND(AVERAGE(G7:K7)*K$1,2-INT(LOG(ABS(AVERAGE(G7:K7)*K$1)))))),"")</f>
      </c>
      <c r="G7" s="399"/>
      <c r="H7" s="399"/>
      <c r="I7" s="399"/>
      <c r="J7" s="399"/>
      <c r="K7" s="399"/>
      <c r="M7" s="26"/>
      <c r="N7" s="27"/>
      <c r="O7" s="27"/>
    </row>
    <row r="8" spans="2:15" ht="17.25" customHeight="1">
      <c r="B8" s="6"/>
      <c r="C8" s="397"/>
      <c r="D8" s="398"/>
      <c r="E8" s="9"/>
      <c r="F8" s="622"/>
      <c r="G8" s="622"/>
      <c r="H8" s="622"/>
      <c r="I8" s="622"/>
      <c r="J8" s="622"/>
      <c r="K8" s="622"/>
      <c r="M8" s="26"/>
      <c r="N8" s="27"/>
      <c r="O8" s="27"/>
    </row>
    <row r="9" spans="2:15" ht="17.25" customHeight="1">
      <c r="B9" s="3"/>
      <c r="C9" s="395"/>
      <c r="D9" s="396"/>
      <c r="E9" s="13"/>
      <c r="F9" s="399">
        <f>_xlfn.IFERROR(IF((AVERAGE(G9:K9)*K$1)&lt;100,ROUND(AVERAGE(G9:K9)*K$1,0),IF((AVERAGE(G9:K9)*K$1)&lt;1000,ROUND(AVERAGE(G9:K9)*K$1,-1),ROUND(AVERAGE(G9:K9)*K$1,2-INT(LOG(ABS(AVERAGE(G9:K9)*K$1)))))),"")</f>
      </c>
      <c r="G9" s="399"/>
      <c r="H9" s="399"/>
      <c r="I9" s="399"/>
      <c r="J9" s="399"/>
      <c r="K9" s="399"/>
      <c r="M9" s="26"/>
      <c r="N9" s="27"/>
      <c r="O9" s="27"/>
    </row>
    <row r="10" spans="2:15" ht="17.25" customHeight="1">
      <c r="B10" s="6"/>
      <c r="C10" s="397"/>
      <c r="D10" s="398"/>
      <c r="E10" s="9"/>
      <c r="F10" s="622"/>
      <c r="G10" s="622"/>
      <c r="H10" s="622"/>
      <c r="I10" s="622"/>
      <c r="J10" s="622"/>
      <c r="K10" s="622"/>
      <c r="M10" s="26"/>
      <c r="N10" s="27"/>
      <c r="O10" s="27"/>
    </row>
    <row r="11" spans="2:15" ht="17.25" customHeight="1">
      <c r="B11" s="3"/>
      <c r="C11" s="395"/>
      <c r="D11" s="396"/>
      <c r="E11" s="13"/>
      <c r="F11" s="399">
        <f>_xlfn.IFERROR(IF((AVERAGE(G11:K11)*K$1)&lt;100,ROUND(AVERAGE(G11:K11)*K$1,0),IF((AVERAGE(G11:K11)*K$1)&lt;1000,ROUND(AVERAGE(G11:K11)*K$1,-1),ROUND(AVERAGE(G11:K11)*K$1,2-INT(LOG(ABS(AVERAGE(G11:K11)*K$1)))))),"")</f>
      </c>
      <c r="G11" s="399"/>
      <c r="H11" s="399"/>
      <c r="I11" s="399"/>
      <c r="J11" s="399"/>
      <c r="K11" s="399"/>
      <c r="M11" s="26"/>
      <c r="N11" s="27"/>
      <c r="O11" s="27"/>
    </row>
    <row r="12" spans="2:15" ht="17.25" customHeight="1">
      <c r="B12" s="6"/>
      <c r="C12" s="397"/>
      <c r="D12" s="398"/>
      <c r="E12" s="9"/>
      <c r="F12" s="622"/>
      <c r="G12" s="622"/>
      <c r="H12" s="622"/>
      <c r="I12" s="622"/>
      <c r="J12" s="622"/>
      <c r="K12" s="622"/>
      <c r="M12" s="26"/>
      <c r="N12" s="27"/>
      <c r="O12" s="27"/>
    </row>
    <row r="13" spans="2:15" ht="17.25" customHeight="1">
      <c r="B13" s="3"/>
      <c r="C13" s="395"/>
      <c r="D13" s="396"/>
      <c r="E13" s="13"/>
      <c r="F13" s="399">
        <f>_xlfn.IFERROR(IF((AVERAGE(G13:K13)*K$1)&lt;100,ROUND(AVERAGE(G13:K13)*K$1,0),IF((AVERAGE(G13:K13)*K$1)&lt;1000,ROUND(AVERAGE(G13:K13)*K$1,-1),ROUND(AVERAGE(G13:K13)*K$1,2-INT(LOG(ABS(AVERAGE(G13:K13)*K$1)))))),"")</f>
      </c>
      <c r="G13" s="399"/>
      <c r="H13" s="399"/>
      <c r="I13" s="399"/>
      <c r="J13" s="399"/>
      <c r="K13" s="399"/>
      <c r="M13" s="26"/>
      <c r="N13" s="27"/>
      <c r="O13" s="27"/>
    </row>
    <row r="14" spans="2:15" ht="17.25" customHeight="1">
      <c r="B14" s="6"/>
      <c r="C14" s="397"/>
      <c r="D14" s="398"/>
      <c r="E14" s="9"/>
      <c r="F14" s="622"/>
      <c r="G14" s="622"/>
      <c r="H14" s="622"/>
      <c r="I14" s="622"/>
      <c r="J14" s="622"/>
      <c r="K14" s="622"/>
      <c r="M14" s="26"/>
      <c r="N14" s="27"/>
      <c r="O14" s="27"/>
    </row>
    <row r="15" spans="2:15" ht="17.25" customHeight="1">
      <c r="B15" s="3"/>
      <c r="C15" s="395"/>
      <c r="D15" s="396"/>
      <c r="E15" s="13"/>
      <c r="F15" s="399">
        <f>_xlfn.IFERROR(IF((AVERAGE(G15:K15)*K$1)&lt;100,ROUND(AVERAGE(G15:K15)*K$1,0),IF((AVERAGE(G15:K15)*K$1)&lt;1000,ROUND(AVERAGE(G15:K15)*K$1,-1),ROUND(AVERAGE(G15:K15)*K$1,2-INT(LOG(ABS(AVERAGE(G15:K15)*K$1)))))),"")</f>
      </c>
      <c r="G15" s="399"/>
      <c r="H15" s="399"/>
      <c r="I15" s="399"/>
      <c r="J15" s="399"/>
      <c r="K15" s="399"/>
      <c r="M15" s="26"/>
      <c r="N15" s="27"/>
      <c r="O15" s="27"/>
    </row>
    <row r="16" spans="2:15" ht="17.25" customHeight="1">
      <c r="B16" s="6"/>
      <c r="C16" s="397"/>
      <c r="D16" s="398"/>
      <c r="E16" s="9"/>
      <c r="F16" s="622"/>
      <c r="G16" s="622"/>
      <c r="H16" s="622"/>
      <c r="I16" s="622"/>
      <c r="J16" s="622"/>
      <c r="K16" s="622"/>
      <c r="M16" s="26"/>
      <c r="N16" s="27"/>
      <c r="O16" s="27"/>
    </row>
    <row r="17" spans="2:15" ht="17.25" customHeight="1">
      <c r="B17" s="3"/>
      <c r="C17" s="395"/>
      <c r="D17" s="396"/>
      <c r="E17" s="13"/>
      <c r="F17" s="399">
        <f>_xlfn.IFERROR(IF((AVERAGE(G17:K17)*K$1)&lt;100,ROUND(AVERAGE(G17:K17)*K$1,0),IF((AVERAGE(G17:K17)*K$1)&lt;1000,ROUND(AVERAGE(G17:K17)*K$1,-1),ROUND(AVERAGE(G17:K17)*K$1,2-INT(LOG(ABS(AVERAGE(G17:K17)*K$1)))))),"")</f>
      </c>
      <c r="G17" s="399"/>
      <c r="H17" s="399"/>
      <c r="I17" s="399"/>
      <c r="J17" s="399"/>
      <c r="K17" s="399"/>
      <c r="M17" s="26"/>
      <c r="N17" s="27"/>
      <c r="O17" s="27"/>
    </row>
    <row r="18" spans="2:15" ht="17.25" customHeight="1">
      <c r="B18" s="6"/>
      <c r="C18" s="397"/>
      <c r="D18" s="398"/>
      <c r="E18" s="9"/>
      <c r="F18" s="622"/>
      <c r="G18" s="622"/>
      <c r="H18" s="622"/>
      <c r="I18" s="622"/>
      <c r="J18" s="622"/>
      <c r="K18" s="622"/>
      <c r="M18" s="26"/>
      <c r="N18" s="27"/>
      <c r="O18" s="27"/>
    </row>
    <row r="19" spans="2:15" ht="17.25" customHeight="1">
      <c r="B19" s="3"/>
      <c r="C19" s="395"/>
      <c r="D19" s="396"/>
      <c r="E19" s="13"/>
      <c r="F19" s="399">
        <f>_xlfn.IFERROR(IF((AVERAGE(G19:K19)*K$1)&lt;100,ROUND(AVERAGE(G19:K19)*K$1,0),IF((AVERAGE(G19:K19)*K$1)&lt;1000,ROUND(AVERAGE(G19:K19)*K$1,-1),ROUND(AVERAGE(G19:K19)*K$1,2-INT(LOG(ABS(AVERAGE(G19:K19)*K$1)))))),"")</f>
      </c>
      <c r="G19" s="399"/>
      <c r="H19" s="399"/>
      <c r="I19" s="399"/>
      <c r="J19" s="399"/>
      <c r="K19" s="399"/>
      <c r="M19" s="26"/>
      <c r="N19" s="27"/>
      <c r="O19" s="27"/>
    </row>
    <row r="20" spans="2:15" ht="17.25" customHeight="1">
      <c r="B20" s="6"/>
      <c r="C20" s="397"/>
      <c r="D20" s="398"/>
      <c r="E20" s="9"/>
      <c r="F20" s="622"/>
      <c r="G20" s="622"/>
      <c r="H20" s="622"/>
      <c r="I20" s="622"/>
      <c r="J20" s="622"/>
      <c r="K20" s="622"/>
      <c r="M20" s="26"/>
      <c r="N20" s="27"/>
      <c r="O20" s="27"/>
    </row>
    <row r="21" spans="2:15" ht="17.25" customHeight="1">
      <c r="B21" s="3"/>
      <c r="C21" s="395"/>
      <c r="D21" s="396"/>
      <c r="E21" s="13"/>
      <c r="F21" s="399">
        <f>_xlfn.IFERROR(IF((AVERAGE(G21:K21)*K$1)&lt;100,ROUND(AVERAGE(G21:K21)*K$1,0),IF((AVERAGE(G21:K21)*K$1)&lt;1000,ROUND(AVERAGE(G21:K21)*K$1,-1),ROUND(AVERAGE(G21:K21)*K$1,2-INT(LOG(ABS(AVERAGE(G21:K21)*K$1)))))),"")</f>
      </c>
      <c r="G21" s="399"/>
      <c r="H21" s="399"/>
      <c r="I21" s="399"/>
      <c r="J21" s="399"/>
      <c r="K21" s="399"/>
      <c r="M21" s="26"/>
      <c r="N21" s="27"/>
      <c r="O21" s="27"/>
    </row>
    <row r="22" spans="2:15" ht="17.25" customHeight="1">
      <c r="B22" s="6"/>
      <c r="C22" s="397"/>
      <c r="D22" s="398"/>
      <c r="E22" s="9"/>
      <c r="F22" s="622"/>
      <c r="G22" s="622"/>
      <c r="H22" s="622"/>
      <c r="I22" s="622"/>
      <c r="J22" s="622"/>
      <c r="K22" s="622"/>
      <c r="M22" s="26"/>
      <c r="N22" s="27"/>
      <c r="O22" s="27"/>
    </row>
    <row r="23" spans="2:15" ht="17.25" customHeight="1">
      <c r="B23" s="3"/>
      <c r="C23" s="395"/>
      <c r="D23" s="396"/>
      <c r="E23" s="13"/>
      <c r="F23" s="399">
        <f>_xlfn.IFERROR(IF((AVERAGE(G23:K23)*K$1)&lt;100,ROUND(AVERAGE(G23:K23)*K$1,0),IF((AVERAGE(G23:K23)*K$1)&lt;1000,ROUND(AVERAGE(G23:K23)*K$1,-1),ROUND(AVERAGE(G23:K23)*K$1,2-INT(LOG(ABS(AVERAGE(G23:K23)*K$1)))))),"")</f>
      </c>
      <c r="G23" s="399"/>
      <c r="H23" s="399"/>
      <c r="I23" s="399"/>
      <c r="J23" s="399"/>
      <c r="K23" s="399"/>
      <c r="M23" s="26"/>
      <c r="N23" s="27"/>
      <c r="O23" s="27"/>
    </row>
    <row r="24" spans="2:15" ht="17.25" customHeight="1">
      <c r="B24" s="6"/>
      <c r="C24" s="397"/>
      <c r="D24" s="398"/>
      <c r="E24" s="9"/>
      <c r="F24" s="622"/>
      <c r="G24" s="622"/>
      <c r="H24" s="622"/>
      <c r="I24" s="622"/>
      <c r="J24" s="622"/>
      <c r="K24" s="622"/>
      <c r="M24" s="26"/>
      <c r="N24" s="27"/>
      <c r="O24" s="27"/>
    </row>
    <row r="25" spans="2:15" ht="17.25" customHeight="1">
      <c r="B25" s="3"/>
      <c r="C25" s="395"/>
      <c r="D25" s="396"/>
      <c r="E25" s="13"/>
      <c r="F25" s="399">
        <f>_xlfn.IFERROR(IF((AVERAGE(G25:K25)*K$1)&lt;100,ROUND(AVERAGE(G25:K25)*K$1,0),IF((AVERAGE(G25:K25)*K$1)&lt;1000,ROUND(AVERAGE(G25:K25)*K$1,-1),ROUND(AVERAGE(G25:K25)*K$1,2-INT(LOG(ABS(AVERAGE(G25:K25)*K$1)))))),"")</f>
      </c>
      <c r="G25" s="399"/>
      <c r="H25" s="399"/>
      <c r="I25" s="399"/>
      <c r="J25" s="399"/>
      <c r="K25" s="399"/>
      <c r="M25" s="26"/>
      <c r="N25" s="27"/>
      <c r="O25" s="27"/>
    </row>
    <row r="26" spans="2:15" ht="17.25" customHeight="1">
      <c r="B26" s="6"/>
      <c r="C26" s="397"/>
      <c r="D26" s="398"/>
      <c r="E26" s="11"/>
      <c r="F26" s="622"/>
      <c r="G26" s="622"/>
      <c r="H26" s="622"/>
      <c r="I26" s="622"/>
      <c r="J26" s="622"/>
      <c r="K26" s="622"/>
      <c r="M26" s="26"/>
      <c r="N26" s="27"/>
      <c r="O26" s="27"/>
    </row>
    <row r="27" spans="2:15" ht="17.25" customHeight="1">
      <c r="B27" s="3"/>
      <c r="C27" s="395"/>
      <c r="D27" s="396"/>
      <c r="E27" s="13"/>
      <c r="F27" s="399">
        <f>_xlfn.IFERROR(IF((AVERAGE(G27:K27)*K$1)&lt;100,ROUND(AVERAGE(G27:K27)*K$1,0),IF((AVERAGE(G27:K27)*K$1)&lt;1000,ROUND(AVERAGE(G27:K27)*K$1,-1),ROUND(AVERAGE(G27:K27)*K$1,2-INT(LOG(ABS(AVERAGE(G27:K27)*K$1)))))),"")</f>
      </c>
      <c r="G27" s="399"/>
      <c r="H27" s="399"/>
      <c r="I27" s="399"/>
      <c r="J27" s="399"/>
      <c r="K27" s="399"/>
      <c r="M27" s="26"/>
      <c r="N27" s="27"/>
      <c r="O27" s="27"/>
    </row>
    <row r="28" spans="2:15" ht="17.25" customHeight="1">
      <c r="B28" s="6"/>
      <c r="C28" s="397"/>
      <c r="D28" s="398"/>
      <c r="E28" s="11"/>
      <c r="F28" s="622"/>
      <c r="G28" s="622"/>
      <c r="H28" s="622"/>
      <c r="I28" s="622"/>
      <c r="J28" s="622"/>
      <c r="K28" s="622"/>
      <c r="M28" s="26"/>
      <c r="N28" s="27"/>
      <c r="O28" s="27"/>
    </row>
    <row r="29" spans="2:15" ht="17.25" customHeight="1">
      <c r="B29" s="3"/>
      <c r="C29" s="395"/>
      <c r="D29" s="396"/>
      <c r="E29" s="13"/>
      <c r="F29" s="399">
        <f>_xlfn.IFERROR(IF((AVERAGE(G29:K29)*K$1)&lt;100,ROUND(AVERAGE(G29:K29)*K$1,0),IF((AVERAGE(G29:K29)*K$1)&lt;1000,ROUND(AVERAGE(G29:K29)*K$1,-1),ROUND(AVERAGE(G29:K29)*K$1,2-INT(LOG(ABS(AVERAGE(G29:K29)*K$1)))))),"")</f>
      </c>
      <c r="G29" s="399"/>
      <c r="H29" s="399"/>
      <c r="I29" s="399"/>
      <c r="J29" s="399"/>
      <c r="K29" s="399"/>
      <c r="M29" s="26"/>
      <c r="N29" s="27"/>
      <c r="O29" s="27"/>
    </row>
    <row r="30" spans="2:15" ht="17.25" customHeight="1">
      <c r="B30" s="6"/>
      <c r="C30" s="397"/>
      <c r="D30" s="398"/>
      <c r="E30" s="11"/>
      <c r="F30" s="622"/>
      <c r="G30" s="622"/>
      <c r="H30" s="622"/>
      <c r="I30" s="622"/>
      <c r="J30" s="622"/>
      <c r="K30" s="622"/>
      <c r="M30" s="26"/>
      <c r="N30" s="27"/>
      <c r="O30" s="27"/>
    </row>
    <row r="31" spans="2:15" ht="17.25" customHeight="1">
      <c r="B31" s="3"/>
      <c r="C31" s="395"/>
      <c r="D31" s="396"/>
      <c r="E31" s="13"/>
      <c r="F31" s="399">
        <f>_xlfn.IFERROR(IF((AVERAGE(G31:K31)*K$1)&lt;100,ROUND(AVERAGE(G31:K31)*K$1,0),IF((AVERAGE(G31:K31)*K$1)&lt;1000,ROUND(AVERAGE(G31:K31)*K$1,-1),ROUND(AVERAGE(G31:K31)*K$1,2-INT(LOG(ABS(AVERAGE(G31:K31)*K$1)))))),"")</f>
      </c>
      <c r="G31" s="399"/>
      <c r="H31" s="399"/>
      <c r="I31" s="399"/>
      <c r="J31" s="399"/>
      <c r="K31" s="399"/>
      <c r="M31" s="26"/>
      <c r="N31" s="27"/>
      <c r="O31" s="27"/>
    </row>
    <row r="32" spans="2:15" ht="17.25" customHeight="1">
      <c r="B32" s="6"/>
      <c r="C32" s="397"/>
      <c r="D32" s="398"/>
      <c r="E32" s="11"/>
      <c r="F32" s="622"/>
      <c r="G32" s="622"/>
      <c r="H32" s="622"/>
      <c r="I32" s="622"/>
      <c r="J32" s="622"/>
      <c r="K32" s="622"/>
      <c r="M32" s="26"/>
      <c r="N32" s="27"/>
      <c r="O32" s="27"/>
    </row>
    <row r="33" spans="2:15" ht="17.25" customHeight="1">
      <c r="B33" s="3"/>
      <c r="C33" s="395"/>
      <c r="D33" s="396"/>
      <c r="E33" s="13"/>
      <c r="F33" s="399">
        <f>_xlfn.IFERROR(IF((AVERAGE(G33:K33)*K$1)&lt;100,ROUND(AVERAGE(G33:K33)*K$1,0),IF((AVERAGE(G33:K33)*K$1)&lt;1000,ROUND(AVERAGE(G33:K33)*K$1,-1),ROUND(AVERAGE(G33:K33)*K$1,2-INT(LOG(ABS(AVERAGE(G33:K33)*K$1)))))),"")</f>
      </c>
      <c r="G33" s="399"/>
      <c r="H33" s="399"/>
      <c r="I33" s="399"/>
      <c r="J33" s="399"/>
      <c r="K33" s="399"/>
      <c r="M33" s="26"/>
      <c r="N33" s="27"/>
      <c r="O33" s="27"/>
    </row>
    <row r="34" spans="2:15" ht="17.25" customHeight="1">
      <c r="B34" s="6"/>
      <c r="C34" s="397"/>
      <c r="D34" s="398"/>
      <c r="E34" s="11"/>
      <c r="F34" s="622"/>
      <c r="G34" s="622"/>
      <c r="H34" s="622"/>
      <c r="I34" s="622"/>
      <c r="J34" s="622"/>
      <c r="K34" s="622"/>
      <c r="M34" s="26"/>
      <c r="N34" s="27"/>
      <c r="O34" s="27"/>
    </row>
    <row r="35" spans="2:15" ht="17.25" customHeight="1">
      <c r="B35" s="3"/>
      <c r="C35" s="395"/>
      <c r="D35" s="396"/>
      <c r="E35" s="13"/>
      <c r="F35" s="399">
        <f>_xlfn.IFERROR(IF((AVERAGE(G35:K35)*K$1)&lt;100,ROUND(AVERAGE(G35:K35)*K$1,0),IF((AVERAGE(G35:K35)*K$1)&lt;1000,ROUND(AVERAGE(G35:K35)*K$1,-1),ROUND(AVERAGE(G35:K35)*K$1,2-INT(LOG(ABS(AVERAGE(G35:K35)*K$1)))))),"")</f>
      </c>
      <c r="G35" s="399"/>
      <c r="H35" s="399"/>
      <c r="I35" s="399"/>
      <c r="J35" s="399"/>
      <c r="K35" s="399"/>
      <c r="M35" s="26"/>
      <c r="N35" s="27"/>
      <c r="O35" s="27"/>
    </row>
    <row r="36" spans="2:15" ht="17.25" customHeight="1">
      <c r="B36" s="6"/>
      <c r="C36" s="397"/>
      <c r="D36" s="398"/>
      <c r="E36" s="11"/>
      <c r="F36" s="622"/>
      <c r="G36" s="622"/>
      <c r="H36" s="622"/>
      <c r="I36" s="622"/>
      <c r="J36" s="622"/>
      <c r="K36" s="622"/>
      <c r="M36" s="26"/>
      <c r="N36" s="27"/>
      <c r="O36" s="27"/>
    </row>
    <row r="37" spans="2:15" ht="17.25" customHeight="1">
      <c r="B37" s="3"/>
      <c r="C37" s="395"/>
      <c r="D37" s="396"/>
      <c r="E37" s="13"/>
      <c r="F37" s="399">
        <f>_xlfn.IFERROR(IF((AVERAGE(G37:K37)*K$1)&lt;100,ROUND(AVERAGE(G37:K37)*K$1,0),IF((AVERAGE(G37:K37)*K$1)&lt;1000,ROUND(AVERAGE(G37:K37)*K$1,-1),ROUND(AVERAGE(G37:K37)*K$1,2-INT(LOG(ABS(AVERAGE(G37:K37)*K$1)))))),"")</f>
      </c>
      <c r="G37" s="399"/>
      <c r="H37" s="399"/>
      <c r="I37" s="399"/>
      <c r="J37" s="399"/>
      <c r="K37" s="399"/>
      <c r="M37" s="26"/>
      <c r="N37" s="27"/>
      <c r="O37" s="27"/>
    </row>
    <row r="38" spans="2:15" ht="17.25" customHeight="1">
      <c r="B38" s="6"/>
      <c r="C38" s="397"/>
      <c r="D38" s="398"/>
      <c r="E38" s="11"/>
      <c r="F38" s="622"/>
      <c r="G38" s="622"/>
      <c r="H38" s="622"/>
      <c r="I38" s="622"/>
      <c r="J38" s="622"/>
      <c r="K38" s="622"/>
      <c r="M38" s="26"/>
      <c r="N38" s="27"/>
      <c r="O38" s="27"/>
    </row>
    <row r="39" spans="2:15" ht="17.25" customHeight="1">
      <c r="B39" s="3"/>
      <c r="C39" s="395"/>
      <c r="D39" s="396"/>
      <c r="E39" s="13"/>
      <c r="F39" s="399">
        <f>_xlfn.IFERROR(IF((AVERAGE(G39:K39)*K$1)&lt;100,ROUND(AVERAGE(G39:K39)*K$1,0),IF((AVERAGE(G39:K39)*K$1)&lt;1000,ROUND(AVERAGE(G39:K39)*K$1,-1),ROUND(AVERAGE(G39:K39)*K$1,2-INT(LOG(ABS(AVERAGE(G39:K39)*K$1)))))),"")</f>
      </c>
      <c r="G39" s="399"/>
      <c r="H39" s="399"/>
      <c r="I39" s="399"/>
      <c r="J39" s="399"/>
      <c r="K39" s="399"/>
      <c r="M39" s="26"/>
      <c r="N39" s="27"/>
      <c r="O39" s="27"/>
    </row>
    <row r="40" spans="2:15" ht="17.25" customHeight="1">
      <c r="B40" s="6"/>
      <c r="C40" s="397"/>
      <c r="D40" s="398"/>
      <c r="E40" s="11"/>
      <c r="F40" s="622"/>
      <c r="G40" s="622"/>
      <c r="H40" s="622"/>
      <c r="I40" s="622"/>
      <c r="J40" s="622"/>
      <c r="K40" s="622"/>
      <c r="M40" s="26"/>
      <c r="N40" s="27"/>
      <c r="O40" s="27"/>
    </row>
    <row r="41" spans="2:15" ht="17.25" customHeight="1">
      <c r="B41" s="3"/>
      <c r="C41" s="395"/>
      <c r="D41" s="396"/>
      <c r="E41" s="13"/>
      <c r="F41" s="399">
        <f>_xlfn.IFERROR(IF((AVERAGE(G41:K41)*K$1)&lt;100,ROUND(AVERAGE(G41:K41)*K$1,0),IF((AVERAGE(G41:K41)*K$1)&lt;1000,ROUND(AVERAGE(G41:K41)*K$1,-1),ROUND(AVERAGE(G41:K41)*K$1,2-INT(LOG(ABS(AVERAGE(G41:K41)*K$1)))))),"")</f>
      </c>
      <c r="G41" s="399"/>
      <c r="H41" s="399"/>
      <c r="I41" s="399"/>
      <c r="J41" s="399"/>
      <c r="K41" s="399"/>
      <c r="M41" s="26"/>
      <c r="N41" s="27"/>
      <c r="O41" s="27"/>
    </row>
    <row r="42" spans="2:15" ht="17.25" customHeight="1">
      <c r="B42" s="6"/>
      <c r="C42" s="397"/>
      <c r="D42" s="398"/>
      <c r="E42" s="11"/>
      <c r="F42" s="622"/>
      <c r="G42" s="622"/>
      <c r="H42" s="622"/>
      <c r="I42" s="622"/>
      <c r="J42" s="622"/>
      <c r="K42" s="622"/>
      <c r="M42" s="26"/>
      <c r="N42" s="27"/>
      <c r="O42" s="27"/>
    </row>
    <row r="43" spans="2:15" ht="17.25" customHeight="1">
      <c r="B43" s="3"/>
      <c r="C43" s="395"/>
      <c r="D43" s="396"/>
      <c r="E43" s="13"/>
      <c r="F43" s="399">
        <f>_xlfn.IFERROR(IF((AVERAGE(G43:K43)*K$1)&lt;100,ROUND(AVERAGE(G43:K43)*K$1,0),IF((AVERAGE(G43:K43)*K$1)&lt;1000,ROUND(AVERAGE(G43:K43)*K$1,-1),ROUND(AVERAGE(G43:K43)*K$1,2-INT(LOG(ABS(AVERAGE(G43:K43)*K$1)))))),"")</f>
      </c>
      <c r="G43" s="399"/>
      <c r="H43" s="399"/>
      <c r="I43" s="399"/>
      <c r="J43" s="399"/>
      <c r="K43" s="399"/>
      <c r="M43" s="26"/>
      <c r="N43" s="27"/>
      <c r="O43" s="27"/>
    </row>
    <row r="44" spans="2:15" ht="17.25" customHeight="1">
      <c r="B44" s="6"/>
      <c r="C44" s="397"/>
      <c r="D44" s="398"/>
      <c r="E44" s="11"/>
      <c r="F44" s="622"/>
      <c r="G44" s="622"/>
      <c r="H44" s="622"/>
      <c r="I44" s="622"/>
      <c r="J44" s="622"/>
      <c r="K44" s="622"/>
      <c r="M44" s="26"/>
      <c r="N44" s="27"/>
      <c r="O44" s="27"/>
    </row>
    <row r="45" spans="2:15" ht="17.25" customHeight="1">
      <c r="B45" s="3"/>
      <c r="C45" s="395"/>
      <c r="D45" s="396"/>
      <c r="E45" s="13"/>
      <c r="F45" s="399">
        <f>_xlfn.IFERROR(IF((AVERAGE(G45:K45)*K$1)&lt;100,ROUND(AVERAGE(G45:K45)*K$1,0),IF((AVERAGE(G45:K45)*K$1)&lt;1000,ROUND(AVERAGE(G45:K45)*K$1,-1),ROUND(AVERAGE(G45:K45)*K$1,2-INT(LOG(ABS(AVERAGE(G45:K45)*K$1)))))),"")</f>
      </c>
      <c r="G45" s="399"/>
      <c r="H45" s="399"/>
      <c r="I45" s="399"/>
      <c r="J45" s="399"/>
      <c r="K45" s="399"/>
      <c r="M45" s="26"/>
      <c r="N45" s="27"/>
      <c r="O45" s="27"/>
    </row>
    <row r="46" spans="2:15" ht="17.25" customHeight="1">
      <c r="B46" s="6"/>
      <c r="C46" s="397"/>
      <c r="D46" s="398"/>
      <c r="E46" s="11"/>
      <c r="F46" s="622"/>
      <c r="G46" s="622"/>
      <c r="H46" s="622"/>
      <c r="I46" s="622"/>
      <c r="J46" s="622"/>
      <c r="K46" s="622"/>
      <c r="M46" s="26"/>
      <c r="N46" s="27"/>
      <c r="O46" s="27"/>
    </row>
    <row r="47" spans="2:15" ht="17.25" customHeight="1">
      <c r="B47" s="3"/>
      <c r="C47" s="395"/>
      <c r="D47" s="396"/>
      <c r="E47" s="13"/>
      <c r="F47" s="399">
        <f>_xlfn.IFERROR(IF((AVERAGE(G47:K47)*K$1)&lt;100,ROUND(AVERAGE(G47:K47)*K$1,0),IF((AVERAGE(G47:K47)*K$1)&lt;1000,ROUND(AVERAGE(G47:K47)*K$1,-1),ROUND(AVERAGE(G47:K47)*K$1,2-INT(LOG(ABS(AVERAGE(G47:K47)*K$1)))))),"")</f>
      </c>
      <c r="G47" s="399"/>
      <c r="H47" s="399"/>
      <c r="I47" s="399"/>
      <c r="J47" s="399"/>
      <c r="K47" s="399"/>
      <c r="M47" s="26"/>
      <c r="N47" s="27"/>
      <c r="O47" s="27"/>
    </row>
    <row r="48" spans="2:15" ht="17.25" customHeight="1">
      <c r="B48" s="6"/>
      <c r="C48" s="397"/>
      <c r="D48" s="398"/>
      <c r="E48" s="11"/>
      <c r="F48" s="622"/>
      <c r="G48" s="622"/>
      <c r="H48" s="622"/>
      <c r="I48" s="622"/>
      <c r="J48" s="622"/>
      <c r="K48" s="622"/>
      <c r="M48" s="26"/>
      <c r="N48" s="27"/>
      <c r="O48" s="27"/>
    </row>
    <row r="49" spans="2:15" ht="17.25" customHeight="1">
      <c r="B49" s="3"/>
      <c r="C49" s="395"/>
      <c r="D49" s="396"/>
      <c r="E49" s="13"/>
      <c r="F49" s="399">
        <f>_xlfn.IFERROR(IF((AVERAGE(G49:K49)*K$1)&lt;100,ROUND(AVERAGE(G49:K49)*K$1,0),IF((AVERAGE(G49:K49)*K$1)&lt;1000,ROUND(AVERAGE(G49:K49)*K$1,-1),ROUND(AVERAGE(G49:K49)*K$1,2-INT(LOG(ABS(AVERAGE(G49:K49)*K$1)))))),"")</f>
      </c>
      <c r="G49" s="399"/>
      <c r="H49" s="399"/>
      <c r="I49" s="399"/>
      <c r="J49" s="399"/>
      <c r="K49" s="399"/>
      <c r="M49" s="26"/>
      <c r="N49" s="27"/>
      <c r="O49" s="27"/>
    </row>
    <row r="50" spans="2:15" ht="17.25" customHeight="1">
      <c r="B50" s="6"/>
      <c r="C50" s="397"/>
      <c r="D50" s="398"/>
      <c r="E50" s="11"/>
      <c r="F50" s="622"/>
      <c r="G50" s="622"/>
      <c r="H50" s="622"/>
      <c r="I50" s="622"/>
      <c r="J50" s="622"/>
      <c r="K50" s="622"/>
      <c r="M50" s="26"/>
      <c r="N50" s="27"/>
      <c r="O50" s="27"/>
    </row>
    <row r="51" spans="2:15" ht="17.25" customHeight="1">
      <c r="B51" s="3"/>
      <c r="C51" s="395"/>
      <c r="D51" s="396"/>
      <c r="E51" s="13"/>
      <c r="F51" s="399">
        <f>_xlfn.IFERROR(IF((AVERAGE(G51:K51)*K$1)&lt;100,ROUND(AVERAGE(G51:K51)*K$1,0),IF((AVERAGE(G51:K51)*K$1)&lt;1000,ROUND(AVERAGE(G51:K51)*K$1,-1),ROUND(AVERAGE(G51:K51)*K$1,2-INT(LOG(ABS(AVERAGE(G51:K51)*K$1)))))),"")</f>
      </c>
      <c r="G51" s="399"/>
      <c r="H51" s="399"/>
      <c r="I51" s="399"/>
      <c r="J51" s="399"/>
      <c r="K51" s="399"/>
      <c r="M51" s="26"/>
      <c r="N51" s="27"/>
      <c r="O51" s="27"/>
    </row>
    <row r="52" spans="2:15" ht="17.25" customHeight="1">
      <c r="B52" s="6"/>
      <c r="C52" s="397"/>
      <c r="D52" s="398"/>
      <c r="E52" s="11"/>
      <c r="F52" s="622"/>
      <c r="G52" s="622"/>
      <c r="H52" s="622"/>
      <c r="I52" s="622"/>
      <c r="J52" s="622"/>
      <c r="K52" s="622"/>
      <c r="M52" s="26"/>
      <c r="N52" s="27"/>
      <c r="O52" s="27"/>
    </row>
    <row r="53" spans="2:15" ht="17.25" customHeight="1">
      <c r="B53" s="3"/>
      <c r="C53" s="395"/>
      <c r="D53" s="396"/>
      <c r="E53" s="13"/>
      <c r="F53" s="399">
        <f>_xlfn.IFERROR(IF((AVERAGE(G53:K53)*K$1)&lt;100,ROUND(AVERAGE(G53:K53)*K$1,0),IF((AVERAGE(G53:K53)*K$1)&lt;1000,ROUND(AVERAGE(G53:K53)*K$1,-1),ROUND(AVERAGE(G53:K53)*K$1,2-INT(LOG(ABS(AVERAGE(G53:K53)*K$1)))))),"")</f>
      </c>
      <c r="G53" s="399"/>
      <c r="H53" s="399"/>
      <c r="I53" s="399"/>
      <c r="J53" s="399"/>
      <c r="K53" s="399"/>
      <c r="M53" s="26"/>
      <c r="N53" s="27"/>
      <c r="O53" s="27"/>
    </row>
    <row r="54" spans="2:15" ht="17.25" customHeight="1">
      <c r="B54" s="6"/>
      <c r="C54" s="397"/>
      <c r="D54" s="398"/>
      <c r="E54" s="11"/>
      <c r="F54" s="622"/>
      <c r="G54" s="622"/>
      <c r="H54" s="622"/>
      <c r="I54" s="622"/>
      <c r="J54" s="622"/>
      <c r="K54" s="622"/>
      <c r="M54" s="26"/>
      <c r="N54" s="27"/>
      <c r="O54" s="27"/>
    </row>
    <row r="55" spans="2:15" ht="17.25" customHeight="1">
      <c r="B55" s="3"/>
      <c r="C55" s="395"/>
      <c r="D55" s="396"/>
      <c r="E55" s="13"/>
      <c r="F55" s="399">
        <f>_xlfn.IFERROR(IF((AVERAGE(G55:K55)*K$1)&lt;100,ROUND(AVERAGE(G55:K55)*K$1,0),IF((AVERAGE(G55:K55)*K$1)&lt;1000,ROUND(AVERAGE(G55:K55)*K$1,-1),ROUND(AVERAGE(G55:K55)*K$1,2-INT(LOG(ABS(AVERAGE(G55:K55)*K$1)))))),"")</f>
      </c>
      <c r="G55" s="399"/>
      <c r="H55" s="399"/>
      <c r="I55" s="399"/>
      <c r="J55" s="399"/>
      <c r="K55" s="399"/>
      <c r="M55" s="26"/>
      <c r="N55" s="27"/>
      <c r="O55" s="27"/>
    </row>
    <row r="56" spans="2:15" ht="17.25" customHeight="1">
      <c r="B56" s="6"/>
      <c r="C56" s="397"/>
      <c r="D56" s="398"/>
      <c r="E56" s="11"/>
      <c r="F56" s="622"/>
      <c r="G56" s="622"/>
      <c r="H56" s="622"/>
      <c r="I56" s="622"/>
      <c r="J56" s="622"/>
      <c r="K56" s="622"/>
      <c r="M56" s="26"/>
      <c r="N56" s="27"/>
      <c r="O56" s="27"/>
    </row>
    <row r="57" spans="2:15" ht="17.25" customHeight="1">
      <c r="B57" s="3"/>
      <c r="C57" s="395"/>
      <c r="D57" s="396"/>
      <c r="E57" s="13"/>
      <c r="F57" s="399">
        <f>_xlfn.IFERROR(IF((AVERAGE(G57:K57)*K$1)&lt;100,ROUND(AVERAGE(G57:K57)*K$1,0),IF((AVERAGE(G57:K57)*K$1)&lt;1000,ROUND(AVERAGE(G57:K57)*K$1,-1),ROUND(AVERAGE(G57:K57)*K$1,2-INT(LOG(ABS(AVERAGE(G57:K57)*K$1)))))),"")</f>
      </c>
      <c r="G57" s="399"/>
      <c r="H57" s="399"/>
      <c r="I57" s="399"/>
      <c r="J57" s="399"/>
      <c r="K57" s="399"/>
      <c r="M57" s="26"/>
      <c r="N57" s="27"/>
      <c r="O57" s="27"/>
    </row>
    <row r="58" spans="2:15" ht="17.25" customHeight="1">
      <c r="B58" s="6"/>
      <c r="C58" s="397"/>
      <c r="D58" s="398"/>
      <c r="E58" s="11"/>
      <c r="F58" s="622"/>
      <c r="G58" s="622"/>
      <c r="H58" s="622"/>
      <c r="I58" s="622"/>
      <c r="J58" s="622"/>
      <c r="K58" s="622"/>
      <c r="M58" s="26"/>
      <c r="N58" s="27"/>
      <c r="O58" s="27"/>
    </row>
    <row r="59" spans="2:15" ht="17.25" customHeight="1">
      <c r="B59" s="3"/>
      <c r="C59" s="395"/>
      <c r="D59" s="396"/>
      <c r="E59" s="13"/>
      <c r="F59" s="399">
        <f>_xlfn.IFERROR(IF((AVERAGE(G59:K59)*K$1)&lt;100,ROUND(AVERAGE(G59:K59)*K$1,0),IF((AVERAGE(G59:K59)*K$1)&lt;1000,ROUND(AVERAGE(G59:K59)*K$1,-1),ROUND(AVERAGE(G59:K59)*K$1,2-INT(LOG(ABS(AVERAGE(G59:K59)*K$1)))))),"")</f>
      </c>
      <c r="G59" s="399"/>
      <c r="H59" s="399"/>
      <c r="I59" s="399"/>
      <c r="J59" s="399"/>
      <c r="K59" s="399"/>
      <c r="M59" s="26"/>
      <c r="N59" s="27"/>
      <c r="O59" s="27"/>
    </row>
    <row r="60" spans="2:15" ht="17.25" customHeight="1">
      <c r="B60" s="6"/>
      <c r="C60" s="397"/>
      <c r="D60" s="398"/>
      <c r="E60" s="11"/>
      <c r="F60" s="622"/>
      <c r="G60" s="622"/>
      <c r="H60" s="622"/>
      <c r="I60" s="622"/>
      <c r="J60" s="622"/>
      <c r="K60" s="622"/>
      <c r="M60" s="26"/>
      <c r="N60" s="27"/>
      <c r="O60" s="27"/>
    </row>
    <row r="61" spans="2:15" ht="17.25" customHeight="1">
      <c r="B61" s="3"/>
      <c r="C61" s="395"/>
      <c r="D61" s="396"/>
      <c r="E61" s="13"/>
      <c r="F61" s="399">
        <f>_xlfn.IFERROR(IF((AVERAGE(G61:K61)*K$1)&lt;100,ROUND(AVERAGE(G61:K61)*K$1,0),IF((AVERAGE(G61:K61)*K$1)&lt;1000,ROUND(AVERAGE(G61:K61)*K$1,-1),ROUND(AVERAGE(G61:K61)*K$1,2-INT(LOG(ABS(AVERAGE(G61:K61)*K$1)))))),"")</f>
      </c>
      <c r="G61" s="399"/>
      <c r="H61" s="399"/>
      <c r="I61" s="399"/>
      <c r="J61" s="399"/>
      <c r="K61" s="399"/>
      <c r="M61" s="26"/>
      <c r="N61" s="27"/>
      <c r="O61" s="27"/>
    </row>
    <row r="62" spans="2:15" ht="17.25" customHeight="1">
      <c r="B62" s="6"/>
      <c r="C62" s="397"/>
      <c r="D62" s="398"/>
      <c r="E62" s="11"/>
      <c r="F62" s="622"/>
      <c r="G62" s="622"/>
      <c r="H62" s="622"/>
      <c r="I62" s="622"/>
      <c r="J62" s="622"/>
      <c r="K62" s="622"/>
      <c r="M62" s="26"/>
      <c r="N62" s="27"/>
      <c r="O62" s="27"/>
    </row>
  </sheetData>
  <sheetProtection/>
  <mergeCells count="208">
    <mergeCell ref="G61:G62"/>
    <mergeCell ref="H61:H62"/>
    <mergeCell ref="I61:I62"/>
    <mergeCell ref="J61:J62"/>
    <mergeCell ref="K61:K62"/>
    <mergeCell ref="G57:G58"/>
    <mergeCell ref="H57:H58"/>
    <mergeCell ref="I57:I58"/>
    <mergeCell ref="J57:J58"/>
    <mergeCell ref="K57:K58"/>
    <mergeCell ref="G59:G60"/>
    <mergeCell ref="H59:H60"/>
    <mergeCell ref="I59:I60"/>
    <mergeCell ref="J59:J60"/>
    <mergeCell ref="K59:K60"/>
    <mergeCell ref="G53:G54"/>
    <mergeCell ref="H53:H54"/>
    <mergeCell ref="I53:I54"/>
    <mergeCell ref="J53:J54"/>
    <mergeCell ref="K53:K54"/>
    <mergeCell ref="G55:G56"/>
    <mergeCell ref="H55:H56"/>
    <mergeCell ref="I55:I56"/>
    <mergeCell ref="J55:J56"/>
    <mergeCell ref="K55:K56"/>
    <mergeCell ref="G49:G50"/>
    <mergeCell ref="H49:H50"/>
    <mergeCell ref="I49:I50"/>
    <mergeCell ref="J49:J50"/>
    <mergeCell ref="K49:K50"/>
    <mergeCell ref="G51:G52"/>
    <mergeCell ref="H51:H52"/>
    <mergeCell ref="I51:I52"/>
    <mergeCell ref="J51:J52"/>
    <mergeCell ref="K51:K52"/>
    <mergeCell ref="G45:G46"/>
    <mergeCell ref="H45:H46"/>
    <mergeCell ref="I45:I46"/>
    <mergeCell ref="J45:J46"/>
    <mergeCell ref="K45:K46"/>
    <mergeCell ref="G47:G48"/>
    <mergeCell ref="H47:H48"/>
    <mergeCell ref="I47:I48"/>
    <mergeCell ref="J47:J48"/>
    <mergeCell ref="K47:K48"/>
    <mergeCell ref="G41:G42"/>
    <mergeCell ref="H41:H42"/>
    <mergeCell ref="I41:I42"/>
    <mergeCell ref="J41:J42"/>
    <mergeCell ref="K41:K42"/>
    <mergeCell ref="G43:G44"/>
    <mergeCell ref="H43:H44"/>
    <mergeCell ref="I43:I44"/>
    <mergeCell ref="J43:J44"/>
    <mergeCell ref="K43:K44"/>
    <mergeCell ref="G37:G38"/>
    <mergeCell ref="H37:H38"/>
    <mergeCell ref="I37:I38"/>
    <mergeCell ref="J37:J38"/>
    <mergeCell ref="K37:K38"/>
    <mergeCell ref="G39:G40"/>
    <mergeCell ref="H39:H40"/>
    <mergeCell ref="I39:I40"/>
    <mergeCell ref="J39:J40"/>
    <mergeCell ref="K39:K40"/>
    <mergeCell ref="G33:G34"/>
    <mergeCell ref="H33:H34"/>
    <mergeCell ref="I33:I34"/>
    <mergeCell ref="J33:J34"/>
    <mergeCell ref="K33:K34"/>
    <mergeCell ref="G35:G36"/>
    <mergeCell ref="H35:H36"/>
    <mergeCell ref="I35:I36"/>
    <mergeCell ref="J35:J36"/>
    <mergeCell ref="K35:K36"/>
    <mergeCell ref="G29:G30"/>
    <mergeCell ref="H29:H30"/>
    <mergeCell ref="I29:I30"/>
    <mergeCell ref="J29:J30"/>
    <mergeCell ref="K29:K30"/>
    <mergeCell ref="G31:G32"/>
    <mergeCell ref="H31:H32"/>
    <mergeCell ref="I31:I32"/>
    <mergeCell ref="J31:J32"/>
    <mergeCell ref="K31:K32"/>
    <mergeCell ref="G25:G26"/>
    <mergeCell ref="H25:H26"/>
    <mergeCell ref="I25:I26"/>
    <mergeCell ref="J25:J26"/>
    <mergeCell ref="K25:K26"/>
    <mergeCell ref="G27:G28"/>
    <mergeCell ref="H27:H28"/>
    <mergeCell ref="I27:I28"/>
    <mergeCell ref="J27:J28"/>
    <mergeCell ref="K27:K28"/>
    <mergeCell ref="G21:G22"/>
    <mergeCell ref="H21:H22"/>
    <mergeCell ref="I21:I22"/>
    <mergeCell ref="J21:J22"/>
    <mergeCell ref="K21:K22"/>
    <mergeCell ref="H23:H24"/>
    <mergeCell ref="I23:I24"/>
    <mergeCell ref="J23:J24"/>
    <mergeCell ref="K23:K24"/>
    <mergeCell ref="G17:G18"/>
    <mergeCell ref="H17:H18"/>
    <mergeCell ref="I17:I18"/>
    <mergeCell ref="J17:J18"/>
    <mergeCell ref="K17:K18"/>
    <mergeCell ref="H19:H20"/>
    <mergeCell ref="K19:K20"/>
    <mergeCell ref="G13:G14"/>
    <mergeCell ref="H13:H14"/>
    <mergeCell ref="I13:I14"/>
    <mergeCell ref="J13:J14"/>
    <mergeCell ref="K13:K14"/>
    <mergeCell ref="H15:H16"/>
    <mergeCell ref="I15:I16"/>
    <mergeCell ref="K15:K16"/>
    <mergeCell ref="G15:G16"/>
    <mergeCell ref="J9:J10"/>
    <mergeCell ref="K9:K10"/>
    <mergeCell ref="H11:H12"/>
    <mergeCell ref="I11:I12"/>
    <mergeCell ref="J11:J12"/>
    <mergeCell ref="K11:K12"/>
    <mergeCell ref="K5:K6"/>
    <mergeCell ref="G7:G8"/>
    <mergeCell ref="H7:H8"/>
    <mergeCell ref="I7:I8"/>
    <mergeCell ref="J7:J8"/>
    <mergeCell ref="K7:K8"/>
    <mergeCell ref="G5:G6"/>
    <mergeCell ref="F31:F32"/>
    <mergeCell ref="F33:F34"/>
    <mergeCell ref="F35:F36"/>
    <mergeCell ref="F61:F62"/>
    <mergeCell ref="I5:I6"/>
    <mergeCell ref="J5:J6"/>
    <mergeCell ref="G9:G10"/>
    <mergeCell ref="J15:J16"/>
    <mergeCell ref="I19:I20"/>
    <mergeCell ref="J19:J20"/>
    <mergeCell ref="F59:F60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15:F16"/>
    <mergeCell ref="F17:F18"/>
    <mergeCell ref="F19:F20"/>
    <mergeCell ref="F21:F22"/>
    <mergeCell ref="F23:F24"/>
    <mergeCell ref="F57:F58"/>
    <mergeCell ref="F55:F56"/>
    <mergeCell ref="F25:F26"/>
    <mergeCell ref="F27:F28"/>
    <mergeCell ref="F29:F30"/>
    <mergeCell ref="C1:I1"/>
    <mergeCell ref="F5:F6"/>
    <mergeCell ref="F7:F8"/>
    <mergeCell ref="F9:F10"/>
    <mergeCell ref="F11:F12"/>
    <mergeCell ref="H9:H10"/>
    <mergeCell ref="I9:I10"/>
    <mergeCell ref="C11:D12"/>
    <mergeCell ref="H5:H6"/>
    <mergeCell ref="G11:G12"/>
    <mergeCell ref="C51:D52"/>
    <mergeCell ref="C53:D54"/>
    <mergeCell ref="C55:D56"/>
    <mergeCell ref="C57:D58"/>
    <mergeCell ref="C59:D60"/>
    <mergeCell ref="C61:D62"/>
    <mergeCell ref="C39:D40"/>
    <mergeCell ref="C41:D42"/>
    <mergeCell ref="C43:D44"/>
    <mergeCell ref="C45:D46"/>
    <mergeCell ref="C47:D48"/>
    <mergeCell ref="C49:D50"/>
    <mergeCell ref="C27:D28"/>
    <mergeCell ref="C29:D30"/>
    <mergeCell ref="C31:D32"/>
    <mergeCell ref="C33:D34"/>
    <mergeCell ref="C35:D36"/>
    <mergeCell ref="C37:D38"/>
    <mergeCell ref="C5:D6"/>
    <mergeCell ref="C23:D24"/>
    <mergeCell ref="C25:D26"/>
    <mergeCell ref="C19:D20"/>
    <mergeCell ref="C21:D22"/>
    <mergeCell ref="C15:D16"/>
    <mergeCell ref="C17:D18"/>
    <mergeCell ref="F13:F14"/>
    <mergeCell ref="G19:G20"/>
    <mergeCell ref="G23:G24"/>
    <mergeCell ref="B2:B3"/>
    <mergeCell ref="C2:D3"/>
    <mergeCell ref="F2:F3"/>
    <mergeCell ref="C13:D14"/>
    <mergeCell ref="C7:D8"/>
    <mergeCell ref="C9:D10"/>
    <mergeCell ref="C4:D4"/>
  </mergeCells>
  <printOptions horizontalCentered="1" verticalCentered="1"/>
  <pageMargins left="0.1968503937007874" right="0.1968503937007874" top="0.5905511811023623" bottom="0.7874015748031497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明朝,標準"&amp;10&amp;A&amp;R&amp;"ＭＳ 明朝,標準"&amp;10No,&amp;P</oddFooter>
    <evenHeader>&amp;R&amp;"ＭＳ 明朝,標準"&amp;10No,&amp;P</even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"/>
    </sheetView>
  </sheetViews>
  <sheetFormatPr defaultColWidth="8.59765625" defaultRowHeight="15"/>
  <cols>
    <col min="1" max="1" width="1.203125" style="0" customWidth="1"/>
    <col min="2" max="2" width="46" style="0" customWidth="1"/>
    <col min="3" max="3" width="6.69921875" style="0" customWidth="1"/>
    <col min="4" max="4" width="4" style="0" customWidth="1"/>
    <col min="5" max="5" width="4.5" style="0" customWidth="1"/>
    <col min="6" max="7" width="12.09765625" style="0" customWidth="1"/>
    <col min="8" max="11" width="12.09765625" style="67" customWidth="1"/>
    <col min="12" max="15" width="8.59765625" style="0" customWidth="1"/>
  </cols>
  <sheetData>
    <row r="1" spans="2:11" s="62" customFormat="1" ht="33" customHeight="1">
      <c r="B1" s="113" t="s">
        <v>357</v>
      </c>
      <c r="C1" s="627" t="str">
        <f aca="true" ca="1" t="shared" si="0" ref="C1:I1">MID(CELL("filename",$A$1),FIND("]",CELL("filename",$A$1))+1,31)</f>
        <v>ﾌｪﾝｽ</v>
      </c>
      <c r="D1" s="628" t="str">
        <f ca="1" t="shared" si="0"/>
        <v>ﾌｪﾝｽ</v>
      </c>
      <c r="E1" s="628" t="str">
        <f ca="1" t="shared" si="0"/>
        <v>ﾌｪﾝｽ</v>
      </c>
      <c r="F1" s="628" t="str">
        <f ca="1" t="shared" si="0"/>
        <v>ﾌｪﾝｽ</v>
      </c>
      <c r="G1" s="628" t="str">
        <f ca="1" t="shared" si="0"/>
        <v>ﾌｪﾝｽ</v>
      </c>
      <c r="H1" s="628" t="str">
        <f ca="1" t="shared" si="0"/>
        <v>ﾌｪﾝｽ</v>
      </c>
      <c r="I1" s="629" t="str">
        <f ca="1" t="shared" si="0"/>
        <v>ﾌｪﾝｽ</v>
      </c>
      <c r="J1" s="113" t="s">
        <v>358</v>
      </c>
      <c r="K1" s="121">
        <v>0.7</v>
      </c>
    </row>
    <row r="2" spans="1:11" ht="16.5" customHeight="1">
      <c r="A2" s="1"/>
      <c r="B2" s="450" t="s">
        <v>0</v>
      </c>
      <c r="C2" s="435" t="s">
        <v>355</v>
      </c>
      <c r="D2" s="624"/>
      <c r="E2" s="4" t="s">
        <v>2</v>
      </c>
      <c r="F2" s="450" t="s">
        <v>356</v>
      </c>
      <c r="G2" s="28"/>
      <c r="H2" s="28"/>
      <c r="I2" s="28"/>
      <c r="J2" s="28"/>
      <c r="K2" s="28"/>
    </row>
    <row r="3" spans="1:11" ht="16.5" customHeight="1">
      <c r="A3" s="1"/>
      <c r="B3" s="623"/>
      <c r="C3" s="625"/>
      <c r="D3" s="626"/>
      <c r="E3" s="7" t="s">
        <v>6</v>
      </c>
      <c r="F3" s="623"/>
      <c r="G3" s="114" t="s">
        <v>361</v>
      </c>
      <c r="H3" s="114" t="s">
        <v>362</v>
      </c>
      <c r="I3" s="114" t="s">
        <v>363</v>
      </c>
      <c r="J3" s="114"/>
      <c r="K3" s="114"/>
    </row>
    <row r="4" spans="2:15" ht="33.75" customHeight="1">
      <c r="B4" s="111" t="s">
        <v>359</v>
      </c>
      <c r="C4" s="395"/>
      <c r="D4" s="396"/>
      <c r="E4" s="13"/>
      <c r="F4" s="112"/>
      <c r="G4" s="53">
        <f>IF(SUMPRODUCT($C5:$C999,G5:G999)&lt;&gt;0,SUMPRODUCT($C5:$C999,G5:G999),"")</f>
      </c>
      <c r="H4" s="53">
        <f>IF(SUMPRODUCT($C5:$C999,H5:H999)&lt;&gt;0,SUMPRODUCT($C5:$C999,H5:H999),"")</f>
        <v>3072300</v>
      </c>
      <c r="I4" s="53">
        <f>IF(SUMPRODUCT($C5:$C999,I5:I999)&lt;&gt;0,SUMPRODUCT($C5:$C999,I5:I999),"")</f>
        <v>1784880</v>
      </c>
      <c r="J4" s="53">
        <f>IF(SUMPRODUCT($C5:$C999,J5:J999)&lt;&gt;0,SUMPRODUCT($C5:$C999,J5:J999),"")</f>
      </c>
      <c r="K4" s="53">
        <f>IF(SUMPRODUCT($C5:$C999,K5:K999)&lt;&gt;0,SUMPRODUCT($C5:$C999,K5:K999),"")</f>
      </c>
      <c r="M4" s="26"/>
      <c r="N4" s="27"/>
      <c r="O4" s="27"/>
    </row>
    <row r="5" spans="2:15" ht="17.25" customHeight="1">
      <c r="B5" s="3" t="s">
        <v>177</v>
      </c>
      <c r="C5" s="395">
        <v>17.2</v>
      </c>
      <c r="D5" s="396"/>
      <c r="E5" s="13"/>
      <c r="F5" s="399">
        <f>_xlfn.IFERROR(IF((AVERAGE(G5:K5)*K$1)&lt;100,ROUND(AVERAGE(G5:K5)*K$1,0),IF((AVERAGE(G5:K5)*K$1)&lt;1000,ROUND(AVERAGE(G5:K5)*K$1,-1),ROUND(AVERAGE(G5:K5)*K$1,2-INT(LOG(ABS(AVERAGE(G5:K5)*K$1)))))),"")</f>
        <v>84700</v>
      </c>
      <c r="G5" s="630" t="s">
        <v>364</v>
      </c>
      <c r="H5" s="399">
        <f>2641200/17.2</f>
        <v>153558.13953488372</v>
      </c>
      <c r="I5" s="399">
        <f>(1309140+38160+26800+18360+800+59040+69120)/17.2</f>
        <v>88454.6511627907</v>
      </c>
      <c r="J5" s="399"/>
      <c r="K5" s="399"/>
      <c r="M5" s="26"/>
      <c r="N5" s="27"/>
      <c r="O5" s="27"/>
    </row>
    <row r="6" spans="2:15" ht="17.25" customHeight="1">
      <c r="B6" s="6" t="s">
        <v>231</v>
      </c>
      <c r="C6" s="397"/>
      <c r="D6" s="398"/>
      <c r="E6" s="9" t="s">
        <v>102</v>
      </c>
      <c r="F6" s="622"/>
      <c r="G6" s="631"/>
      <c r="H6" s="622"/>
      <c r="I6" s="622"/>
      <c r="J6" s="622"/>
      <c r="K6" s="622"/>
      <c r="M6" s="26"/>
      <c r="N6" s="27"/>
      <c r="O6" s="27"/>
    </row>
    <row r="7" spans="2:15" ht="17.25" customHeight="1">
      <c r="B7" s="3" t="s">
        <v>178</v>
      </c>
      <c r="C7" s="395">
        <v>1</v>
      </c>
      <c r="D7" s="396"/>
      <c r="E7" s="13"/>
      <c r="F7" s="399">
        <f>_xlfn.IFERROR(IF((AVERAGE(G7:K7)*K$1)&lt;100,ROUND(AVERAGE(G7:K7)*K$1,0),IF((AVERAGE(G7:K7)*K$1)&lt;1000,ROUND(AVERAGE(G7:K7)*K$1,-1),ROUND(AVERAGE(G7:K7)*K$1,2-INT(LOG(ABS(AVERAGE(G7:K7)*K$1)))))),"")</f>
        <v>243000</v>
      </c>
      <c r="G7" s="399"/>
      <c r="H7" s="399">
        <v>431100</v>
      </c>
      <c r="I7" s="399">
        <f>196940+20520+46000</f>
        <v>263460</v>
      </c>
      <c r="J7" s="399"/>
      <c r="K7" s="399"/>
      <c r="M7" s="26"/>
      <c r="N7" s="27"/>
      <c r="O7" s="27"/>
    </row>
    <row r="8" spans="2:15" ht="17.25" customHeight="1">
      <c r="B8" s="6" t="s">
        <v>111</v>
      </c>
      <c r="C8" s="397"/>
      <c r="D8" s="398"/>
      <c r="E8" s="9" t="s">
        <v>102</v>
      </c>
      <c r="F8" s="622"/>
      <c r="G8" s="622"/>
      <c r="H8" s="622"/>
      <c r="I8" s="622"/>
      <c r="J8" s="622"/>
      <c r="K8" s="622"/>
      <c r="M8" s="26"/>
      <c r="N8" s="27"/>
      <c r="O8" s="27"/>
    </row>
    <row r="9" spans="2:15" ht="17.25" customHeight="1">
      <c r="B9" s="3"/>
      <c r="C9" s="395"/>
      <c r="D9" s="396"/>
      <c r="E9" s="13"/>
      <c r="F9" s="399">
        <f>_xlfn.IFERROR(IF((AVERAGE(G9:K9)*K$1)&lt;100,ROUND(AVERAGE(G9:K9)*K$1,0),IF((AVERAGE(G9:K9)*K$1)&lt;1000,ROUND(AVERAGE(G9:K9)*K$1,-1),ROUND(AVERAGE(G9:K9)*K$1,2-INT(LOG(ABS(AVERAGE(G9:K9)*K$1)))))),"")</f>
      </c>
      <c r="G9" s="399"/>
      <c r="H9" s="399"/>
      <c r="I9" s="399"/>
      <c r="J9" s="399"/>
      <c r="K9" s="399"/>
      <c r="M9" s="26"/>
      <c r="N9" s="27"/>
      <c r="O9" s="27"/>
    </row>
    <row r="10" spans="2:15" ht="17.25" customHeight="1">
      <c r="B10" s="6"/>
      <c r="C10" s="397"/>
      <c r="D10" s="398"/>
      <c r="E10" s="9"/>
      <c r="F10" s="622"/>
      <c r="G10" s="622"/>
      <c r="H10" s="622"/>
      <c r="I10" s="622"/>
      <c r="J10" s="622"/>
      <c r="K10" s="622"/>
      <c r="M10" s="26"/>
      <c r="N10" s="27"/>
      <c r="O10" s="27"/>
    </row>
    <row r="11" spans="2:15" ht="17.25" customHeight="1">
      <c r="B11" s="3"/>
      <c r="C11" s="395"/>
      <c r="D11" s="396"/>
      <c r="E11" s="13"/>
      <c r="F11" s="399">
        <f>_xlfn.IFERROR(IF((AVERAGE(G11:K11)*K$1)&lt;100,ROUND(AVERAGE(G11:K11)*K$1,0),IF((AVERAGE(G11:K11)*K$1)&lt;1000,ROUND(AVERAGE(G11:K11)*K$1,-1),ROUND(AVERAGE(G11:K11)*K$1,2-INT(LOG(ABS(AVERAGE(G11:K11)*K$1)))))),"")</f>
      </c>
      <c r="G11" s="399"/>
      <c r="H11" s="399"/>
      <c r="I11" s="399"/>
      <c r="J11" s="399"/>
      <c r="K11" s="399"/>
      <c r="M11" s="26"/>
      <c r="N11" s="27"/>
      <c r="O11" s="27"/>
    </row>
    <row r="12" spans="2:15" ht="17.25" customHeight="1">
      <c r="B12" s="6"/>
      <c r="C12" s="397"/>
      <c r="D12" s="398"/>
      <c r="E12" s="9"/>
      <c r="F12" s="622"/>
      <c r="G12" s="622"/>
      <c r="H12" s="622"/>
      <c r="I12" s="622"/>
      <c r="J12" s="622"/>
      <c r="K12" s="622"/>
      <c r="M12" s="26"/>
      <c r="N12" s="27"/>
      <c r="O12" s="27"/>
    </row>
    <row r="13" spans="2:15" ht="17.25" customHeight="1">
      <c r="B13" s="3"/>
      <c r="C13" s="395"/>
      <c r="D13" s="396"/>
      <c r="E13" s="13"/>
      <c r="F13" s="399">
        <f>_xlfn.IFERROR(IF((AVERAGE(G13:K13)*K$1)&lt;100,ROUND(AVERAGE(G13:K13)*K$1,0),IF((AVERAGE(G13:K13)*K$1)&lt;1000,ROUND(AVERAGE(G13:K13)*K$1,-1),ROUND(AVERAGE(G13:K13)*K$1,2-INT(LOG(ABS(AVERAGE(G13:K13)*K$1)))))),"")</f>
      </c>
      <c r="G13" s="399"/>
      <c r="H13" s="399"/>
      <c r="I13" s="399"/>
      <c r="J13" s="399"/>
      <c r="K13" s="399"/>
      <c r="M13" s="26"/>
      <c r="N13" s="27"/>
      <c r="O13" s="27"/>
    </row>
    <row r="14" spans="2:15" ht="17.25" customHeight="1">
      <c r="B14" s="6"/>
      <c r="C14" s="397"/>
      <c r="D14" s="398"/>
      <c r="E14" s="9"/>
      <c r="F14" s="622"/>
      <c r="G14" s="622"/>
      <c r="H14" s="622"/>
      <c r="I14" s="622"/>
      <c r="J14" s="622"/>
      <c r="K14" s="622"/>
      <c r="M14" s="26"/>
      <c r="N14" s="27"/>
      <c r="O14" s="27"/>
    </row>
    <row r="15" spans="2:15" ht="17.25" customHeight="1">
      <c r="B15" s="3"/>
      <c r="C15" s="395"/>
      <c r="D15" s="396"/>
      <c r="E15" s="13"/>
      <c r="F15" s="399">
        <f>_xlfn.IFERROR(IF((AVERAGE(G15:K15)*K$1)&lt;100,ROUND(AVERAGE(G15:K15)*K$1,0),IF((AVERAGE(G15:K15)*K$1)&lt;1000,ROUND(AVERAGE(G15:K15)*K$1,-1),ROUND(AVERAGE(G15:K15)*K$1,2-INT(LOG(ABS(AVERAGE(G15:K15)*K$1)))))),"")</f>
      </c>
      <c r="G15" s="399"/>
      <c r="H15" s="399"/>
      <c r="I15" s="399"/>
      <c r="J15" s="399"/>
      <c r="K15" s="399"/>
      <c r="M15" s="26"/>
      <c r="N15" s="27"/>
      <c r="O15" s="27"/>
    </row>
    <row r="16" spans="2:15" ht="17.25" customHeight="1">
      <c r="B16" s="6"/>
      <c r="C16" s="397"/>
      <c r="D16" s="398"/>
      <c r="E16" s="9"/>
      <c r="F16" s="622"/>
      <c r="G16" s="622"/>
      <c r="H16" s="622"/>
      <c r="I16" s="622"/>
      <c r="J16" s="622"/>
      <c r="K16" s="622"/>
      <c r="M16" s="26"/>
      <c r="N16" s="27"/>
      <c r="O16" s="27"/>
    </row>
    <row r="17" spans="2:15" ht="17.25" customHeight="1">
      <c r="B17" s="3"/>
      <c r="C17" s="395"/>
      <c r="D17" s="396"/>
      <c r="E17" s="13"/>
      <c r="F17" s="399">
        <f>_xlfn.IFERROR(IF((AVERAGE(G17:K17)*K$1)&lt;100,ROUND(AVERAGE(G17:K17)*K$1,0),IF((AVERAGE(G17:K17)*K$1)&lt;1000,ROUND(AVERAGE(G17:K17)*K$1,-1),ROUND(AVERAGE(G17:K17)*K$1,2-INT(LOG(ABS(AVERAGE(G17:K17)*K$1)))))),"")</f>
      </c>
      <c r="G17" s="399"/>
      <c r="H17" s="399"/>
      <c r="I17" s="399"/>
      <c r="J17" s="399"/>
      <c r="K17" s="399"/>
      <c r="M17" s="26"/>
      <c r="N17" s="27"/>
      <c r="O17" s="27"/>
    </row>
    <row r="18" spans="2:15" ht="17.25" customHeight="1">
      <c r="B18" s="6"/>
      <c r="C18" s="397"/>
      <c r="D18" s="398"/>
      <c r="E18" s="9"/>
      <c r="F18" s="622"/>
      <c r="G18" s="622"/>
      <c r="H18" s="622"/>
      <c r="I18" s="622"/>
      <c r="J18" s="622"/>
      <c r="K18" s="622"/>
      <c r="M18" s="26"/>
      <c r="N18" s="27"/>
      <c r="O18" s="27"/>
    </row>
    <row r="19" spans="2:15" ht="17.25" customHeight="1">
      <c r="B19" s="3"/>
      <c r="C19" s="395"/>
      <c r="D19" s="396"/>
      <c r="E19" s="13"/>
      <c r="F19" s="399">
        <f>_xlfn.IFERROR(IF((AVERAGE(G19:K19)*K$1)&lt;100,ROUND(AVERAGE(G19:K19)*K$1,0),IF((AVERAGE(G19:K19)*K$1)&lt;1000,ROUND(AVERAGE(G19:K19)*K$1,-1),ROUND(AVERAGE(G19:K19)*K$1,2-INT(LOG(ABS(AVERAGE(G19:K19)*K$1)))))),"")</f>
      </c>
      <c r="G19" s="399"/>
      <c r="H19" s="399"/>
      <c r="I19" s="399"/>
      <c r="J19" s="399"/>
      <c r="K19" s="399"/>
      <c r="M19" s="26"/>
      <c r="N19" s="27"/>
      <c r="O19" s="27"/>
    </row>
    <row r="20" spans="2:15" ht="17.25" customHeight="1">
      <c r="B20" s="6"/>
      <c r="C20" s="397"/>
      <c r="D20" s="398"/>
      <c r="E20" s="9"/>
      <c r="F20" s="622"/>
      <c r="G20" s="622"/>
      <c r="H20" s="622"/>
      <c r="I20" s="622"/>
      <c r="J20" s="622"/>
      <c r="K20" s="622"/>
      <c r="M20" s="26"/>
      <c r="N20" s="27"/>
      <c r="O20" s="27"/>
    </row>
    <row r="21" spans="2:15" ht="17.25" customHeight="1">
      <c r="B21" s="3"/>
      <c r="C21" s="395"/>
      <c r="D21" s="396"/>
      <c r="E21" s="13"/>
      <c r="F21" s="399">
        <f>_xlfn.IFERROR(IF((AVERAGE(G21:K21)*K$1)&lt;100,ROUND(AVERAGE(G21:K21)*K$1,0),IF((AVERAGE(G21:K21)*K$1)&lt;1000,ROUND(AVERAGE(G21:K21)*K$1,-1),ROUND(AVERAGE(G21:K21)*K$1,2-INT(LOG(ABS(AVERAGE(G21:K21)*K$1)))))),"")</f>
      </c>
      <c r="G21" s="399"/>
      <c r="H21" s="399"/>
      <c r="I21" s="399"/>
      <c r="J21" s="399"/>
      <c r="K21" s="399"/>
      <c r="M21" s="26"/>
      <c r="N21" s="27"/>
      <c r="O21" s="27"/>
    </row>
    <row r="22" spans="2:15" ht="17.25" customHeight="1">
      <c r="B22" s="6"/>
      <c r="C22" s="397"/>
      <c r="D22" s="398"/>
      <c r="E22" s="9"/>
      <c r="F22" s="622"/>
      <c r="G22" s="622"/>
      <c r="H22" s="622"/>
      <c r="I22" s="622"/>
      <c r="J22" s="622"/>
      <c r="K22" s="622"/>
      <c r="M22" s="26"/>
      <c r="N22" s="27"/>
      <c r="O22" s="27"/>
    </row>
    <row r="23" spans="2:15" ht="17.25" customHeight="1">
      <c r="B23" s="3"/>
      <c r="C23" s="395"/>
      <c r="D23" s="396"/>
      <c r="E23" s="13"/>
      <c r="F23" s="399">
        <f>_xlfn.IFERROR(IF((AVERAGE(G23:K23)*K$1)&lt;100,ROUND(AVERAGE(G23:K23)*K$1,0),IF((AVERAGE(G23:K23)*K$1)&lt;1000,ROUND(AVERAGE(G23:K23)*K$1,-1),ROUND(AVERAGE(G23:K23)*K$1,2-INT(LOG(ABS(AVERAGE(G23:K23)*K$1)))))),"")</f>
      </c>
      <c r="G23" s="399"/>
      <c r="H23" s="399"/>
      <c r="I23" s="399"/>
      <c r="J23" s="399"/>
      <c r="K23" s="399"/>
      <c r="M23" s="26"/>
      <c r="N23" s="27"/>
      <c r="O23" s="27"/>
    </row>
    <row r="24" spans="2:15" ht="17.25" customHeight="1">
      <c r="B24" s="6"/>
      <c r="C24" s="397"/>
      <c r="D24" s="398"/>
      <c r="E24" s="9"/>
      <c r="F24" s="622"/>
      <c r="G24" s="622"/>
      <c r="H24" s="622"/>
      <c r="I24" s="622"/>
      <c r="J24" s="622"/>
      <c r="K24" s="622"/>
      <c r="M24" s="26"/>
      <c r="N24" s="27"/>
      <c r="O24" s="27"/>
    </row>
    <row r="25" spans="2:15" ht="17.25" customHeight="1">
      <c r="B25" s="3"/>
      <c r="C25" s="395"/>
      <c r="D25" s="396"/>
      <c r="E25" s="13"/>
      <c r="F25" s="399">
        <f>_xlfn.IFERROR(IF((AVERAGE(G25:K25)*K$1)&lt;100,ROUND(AVERAGE(G25:K25)*K$1,0),IF((AVERAGE(G25:K25)*K$1)&lt;1000,ROUND(AVERAGE(G25:K25)*K$1,-1),ROUND(AVERAGE(G25:K25)*K$1,2-INT(LOG(ABS(AVERAGE(G25:K25)*K$1)))))),"")</f>
      </c>
      <c r="G25" s="399"/>
      <c r="H25" s="399"/>
      <c r="I25" s="399"/>
      <c r="J25" s="399"/>
      <c r="K25" s="399"/>
      <c r="M25" s="26"/>
      <c r="N25" s="27"/>
      <c r="O25" s="27"/>
    </row>
    <row r="26" spans="2:15" ht="17.25" customHeight="1">
      <c r="B26" s="6"/>
      <c r="C26" s="397"/>
      <c r="D26" s="398"/>
      <c r="E26" s="11"/>
      <c r="F26" s="622"/>
      <c r="G26" s="622"/>
      <c r="H26" s="622"/>
      <c r="I26" s="622"/>
      <c r="J26" s="622"/>
      <c r="K26" s="622"/>
      <c r="M26" s="26"/>
      <c r="N26" s="27"/>
      <c r="O26" s="27"/>
    </row>
    <row r="27" spans="2:15" ht="17.25" customHeight="1">
      <c r="B27" s="3"/>
      <c r="C27" s="395"/>
      <c r="D27" s="396"/>
      <c r="E27" s="13"/>
      <c r="F27" s="399">
        <f>_xlfn.IFERROR(IF((AVERAGE(G27:K27)*K$1)&lt;100,ROUND(AVERAGE(G27:K27)*K$1,0),IF((AVERAGE(G27:K27)*K$1)&lt;1000,ROUND(AVERAGE(G27:K27)*K$1,-1),ROUND(AVERAGE(G27:K27)*K$1,2-INT(LOG(ABS(AVERAGE(G27:K27)*K$1)))))),"")</f>
      </c>
      <c r="G27" s="399"/>
      <c r="H27" s="399"/>
      <c r="I27" s="399"/>
      <c r="J27" s="399"/>
      <c r="K27" s="399"/>
      <c r="M27" s="26"/>
      <c r="N27" s="27"/>
      <c r="O27" s="27"/>
    </row>
    <row r="28" spans="2:15" ht="17.25" customHeight="1">
      <c r="B28" s="6"/>
      <c r="C28" s="397"/>
      <c r="D28" s="398"/>
      <c r="E28" s="11"/>
      <c r="F28" s="622"/>
      <c r="G28" s="622"/>
      <c r="H28" s="622"/>
      <c r="I28" s="622"/>
      <c r="J28" s="622"/>
      <c r="K28" s="622"/>
      <c r="M28" s="26"/>
      <c r="N28" s="27"/>
      <c r="O28" s="27"/>
    </row>
    <row r="29" spans="2:15" ht="17.25" customHeight="1">
      <c r="B29" s="3"/>
      <c r="C29" s="395"/>
      <c r="D29" s="396"/>
      <c r="E29" s="13"/>
      <c r="F29" s="399">
        <f>_xlfn.IFERROR(IF((AVERAGE(G29:K29)*K$1)&lt;100,ROUND(AVERAGE(G29:K29)*K$1,0),IF((AVERAGE(G29:K29)*K$1)&lt;1000,ROUND(AVERAGE(G29:K29)*K$1,-1),ROUND(AVERAGE(G29:K29)*K$1,2-INT(LOG(ABS(AVERAGE(G29:K29)*K$1)))))),"")</f>
      </c>
      <c r="G29" s="399"/>
      <c r="H29" s="399"/>
      <c r="I29" s="399"/>
      <c r="J29" s="399"/>
      <c r="K29" s="399"/>
      <c r="M29" s="26"/>
      <c r="N29" s="27"/>
      <c r="O29" s="27"/>
    </row>
    <row r="30" spans="2:15" ht="17.25" customHeight="1">
      <c r="B30" s="6"/>
      <c r="C30" s="397"/>
      <c r="D30" s="398"/>
      <c r="E30" s="11"/>
      <c r="F30" s="622"/>
      <c r="G30" s="622"/>
      <c r="H30" s="622"/>
      <c r="I30" s="622"/>
      <c r="J30" s="622"/>
      <c r="K30" s="622"/>
      <c r="M30" s="26"/>
      <c r="N30" s="27"/>
      <c r="O30" s="27"/>
    </row>
    <row r="31" spans="2:15" ht="17.25" customHeight="1">
      <c r="B31" s="3"/>
      <c r="C31" s="395"/>
      <c r="D31" s="396"/>
      <c r="E31" s="13"/>
      <c r="F31" s="399">
        <f>_xlfn.IFERROR(IF((AVERAGE(G31:K31)*K$1)&lt;100,ROUND(AVERAGE(G31:K31)*K$1,0),IF((AVERAGE(G31:K31)*K$1)&lt;1000,ROUND(AVERAGE(G31:K31)*K$1,-1),ROUND(AVERAGE(G31:K31)*K$1,2-INT(LOG(ABS(AVERAGE(G31:K31)*K$1)))))),"")</f>
      </c>
      <c r="G31" s="399"/>
      <c r="H31" s="399"/>
      <c r="I31" s="399"/>
      <c r="J31" s="399"/>
      <c r="K31" s="399"/>
      <c r="M31" s="26"/>
      <c r="N31" s="27"/>
      <c r="O31" s="27"/>
    </row>
    <row r="32" spans="2:15" ht="17.25" customHeight="1">
      <c r="B32" s="6"/>
      <c r="C32" s="397"/>
      <c r="D32" s="398"/>
      <c r="E32" s="11"/>
      <c r="F32" s="622"/>
      <c r="G32" s="622"/>
      <c r="H32" s="622"/>
      <c r="I32" s="622"/>
      <c r="J32" s="622"/>
      <c r="K32" s="622"/>
      <c r="M32" s="26"/>
      <c r="N32" s="27"/>
      <c r="O32" s="27"/>
    </row>
    <row r="33" spans="2:15" ht="17.25" customHeight="1">
      <c r="B33" s="3"/>
      <c r="C33" s="395"/>
      <c r="D33" s="396"/>
      <c r="E33" s="13"/>
      <c r="F33" s="399">
        <f>_xlfn.IFERROR(IF((AVERAGE(G33:K33)*K$1)&lt;100,ROUND(AVERAGE(G33:K33)*K$1,0),IF((AVERAGE(G33:K33)*K$1)&lt;1000,ROUND(AVERAGE(G33:K33)*K$1,-1),ROUND(AVERAGE(G33:K33)*K$1,2-INT(LOG(ABS(AVERAGE(G33:K33)*K$1)))))),"")</f>
      </c>
      <c r="G33" s="399"/>
      <c r="H33" s="399"/>
      <c r="I33" s="399"/>
      <c r="J33" s="399"/>
      <c r="K33" s="399"/>
      <c r="M33" s="26"/>
      <c r="N33" s="27"/>
      <c r="O33" s="27"/>
    </row>
    <row r="34" spans="2:15" ht="17.25" customHeight="1">
      <c r="B34" s="6"/>
      <c r="C34" s="397"/>
      <c r="D34" s="398"/>
      <c r="E34" s="11"/>
      <c r="F34" s="622"/>
      <c r="G34" s="622"/>
      <c r="H34" s="622"/>
      <c r="I34" s="622"/>
      <c r="J34" s="622"/>
      <c r="K34" s="622"/>
      <c r="M34" s="26"/>
      <c r="N34" s="27"/>
      <c r="O34" s="27"/>
    </row>
    <row r="35" spans="2:15" ht="17.25" customHeight="1">
      <c r="B35" s="3"/>
      <c r="C35" s="395"/>
      <c r="D35" s="396"/>
      <c r="E35" s="13"/>
      <c r="F35" s="399">
        <f>_xlfn.IFERROR(IF((AVERAGE(G35:K35)*K$1)&lt;100,ROUND(AVERAGE(G35:K35)*K$1,0),IF((AVERAGE(G35:K35)*K$1)&lt;1000,ROUND(AVERAGE(G35:K35)*K$1,-1),ROUND(AVERAGE(G35:K35)*K$1,2-INT(LOG(ABS(AVERAGE(G35:K35)*K$1)))))),"")</f>
      </c>
      <c r="G35" s="399"/>
      <c r="H35" s="399"/>
      <c r="I35" s="399"/>
      <c r="J35" s="399"/>
      <c r="K35" s="399"/>
      <c r="M35" s="26"/>
      <c r="N35" s="27"/>
      <c r="O35" s="27"/>
    </row>
    <row r="36" spans="2:15" ht="17.25" customHeight="1">
      <c r="B36" s="6"/>
      <c r="C36" s="397"/>
      <c r="D36" s="398"/>
      <c r="E36" s="11"/>
      <c r="F36" s="622"/>
      <c r="G36" s="622"/>
      <c r="H36" s="622"/>
      <c r="I36" s="622"/>
      <c r="J36" s="622"/>
      <c r="K36" s="622"/>
      <c r="M36" s="26"/>
      <c r="N36" s="27"/>
      <c r="O36" s="27"/>
    </row>
    <row r="37" spans="2:15" ht="17.25" customHeight="1">
      <c r="B37" s="3"/>
      <c r="C37" s="395"/>
      <c r="D37" s="396"/>
      <c r="E37" s="13"/>
      <c r="F37" s="399">
        <f>_xlfn.IFERROR(IF((AVERAGE(G37:K37)*K$1)&lt;100,ROUND(AVERAGE(G37:K37)*K$1,0),IF((AVERAGE(G37:K37)*K$1)&lt;1000,ROUND(AVERAGE(G37:K37)*K$1,-1),ROUND(AVERAGE(G37:K37)*K$1,2-INT(LOG(ABS(AVERAGE(G37:K37)*K$1)))))),"")</f>
      </c>
      <c r="G37" s="399"/>
      <c r="H37" s="399"/>
      <c r="I37" s="399"/>
      <c r="J37" s="399"/>
      <c r="K37" s="399"/>
      <c r="M37" s="26"/>
      <c r="N37" s="27"/>
      <c r="O37" s="27"/>
    </row>
    <row r="38" spans="2:15" ht="17.25" customHeight="1">
      <c r="B38" s="6"/>
      <c r="C38" s="397"/>
      <c r="D38" s="398"/>
      <c r="E38" s="11"/>
      <c r="F38" s="622"/>
      <c r="G38" s="622"/>
      <c r="H38" s="622"/>
      <c r="I38" s="622"/>
      <c r="J38" s="622"/>
      <c r="K38" s="622"/>
      <c r="M38" s="26"/>
      <c r="N38" s="27"/>
      <c r="O38" s="27"/>
    </row>
    <row r="39" spans="2:15" ht="17.25" customHeight="1">
      <c r="B39" s="3"/>
      <c r="C39" s="395"/>
      <c r="D39" s="396"/>
      <c r="E39" s="13"/>
      <c r="F39" s="399">
        <f>_xlfn.IFERROR(IF((AVERAGE(G39:K39)*K$1)&lt;100,ROUND(AVERAGE(G39:K39)*K$1,0),IF((AVERAGE(G39:K39)*K$1)&lt;1000,ROUND(AVERAGE(G39:K39)*K$1,-1),ROUND(AVERAGE(G39:K39)*K$1,2-INT(LOG(ABS(AVERAGE(G39:K39)*K$1)))))),"")</f>
      </c>
      <c r="G39" s="399"/>
      <c r="H39" s="399"/>
      <c r="I39" s="399"/>
      <c r="J39" s="399"/>
      <c r="K39" s="399"/>
      <c r="M39" s="26"/>
      <c r="N39" s="27"/>
      <c r="O39" s="27"/>
    </row>
    <row r="40" spans="2:15" ht="17.25" customHeight="1">
      <c r="B40" s="6"/>
      <c r="C40" s="397"/>
      <c r="D40" s="398"/>
      <c r="E40" s="11"/>
      <c r="F40" s="622"/>
      <c r="G40" s="622"/>
      <c r="H40" s="622"/>
      <c r="I40" s="622"/>
      <c r="J40" s="622"/>
      <c r="K40" s="622"/>
      <c r="M40" s="26"/>
      <c r="N40" s="27"/>
      <c r="O40" s="27"/>
    </row>
    <row r="41" spans="2:15" ht="17.25" customHeight="1">
      <c r="B41" s="3"/>
      <c r="C41" s="395"/>
      <c r="D41" s="396"/>
      <c r="E41" s="13"/>
      <c r="F41" s="399">
        <f>_xlfn.IFERROR(IF((AVERAGE(G41:K41)*K$1)&lt;100,ROUND(AVERAGE(G41:K41)*K$1,0),IF((AVERAGE(G41:K41)*K$1)&lt;1000,ROUND(AVERAGE(G41:K41)*K$1,-1),ROUND(AVERAGE(G41:K41)*K$1,2-INT(LOG(ABS(AVERAGE(G41:K41)*K$1)))))),"")</f>
      </c>
      <c r="G41" s="399"/>
      <c r="H41" s="399"/>
      <c r="I41" s="399"/>
      <c r="J41" s="399"/>
      <c r="K41" s="399"/>
      <c r="M41" s="26"/>
      <c r="N41" s="27"/>
      <c r="O41" s="27"/>
    </row>
    <row r="42" spans="2:15" ht="17.25" customHeight="1">
      <c r="B42" s="6"/>
      <c r="C42" s="397"/>
      <c r="D42" s="398"/>
      <c r="E42" s="11"/>
      <c r="F42" s="622"/>
      <c r="G42" s="622"/>
      <c r="H42" s="622"/>
      <c r="I42" s="622"/>
      <c r="J42" s="622"/>
      <c r="K42" s="622"/>
      <c r="M42" s="26"/>
      <c r="N42" s="27"/>
      <c r="O42" s="27"/>
    </row>
    <row r="43" spans="2:15" ht="17.25" customHeight="1">
      <c r="B43" s="3"/>
      <c r="C43" s="395"/>
      <c r="D43" s="396"/>
      <c r="E43" s="13"/>
      <c r="F43" s="399">
        <f>_xlfn.IFERROR(IF((AVERAGE(G43:K43)*K$1)&lt;100,ROUND(AVERAGE(G43:K43)*K$1,0),IF((AVERAGE(G43:K43)*K$1)&lt;1000,ROUND(AVERAGE(G43:K43)*K$1,-1),ROUND(AVERAGE(G43:K43)*K$1,2-INT(LOG(ABS(AVERAGE(G43:K43)*K$1)))))),"")</f>
      </c>
      <c r="G43" s="399"/>
      <c r="H43" s="399"/>
      <c r="I43" s="399"/>
      <c r="J43" s="399"/>
      <c r="K43" s="399"/>
      <c r="M43" s="26"/>
      <c r="N43" s="27"/>
      <c r="O43" s="27"/>
    </row>
    <row r="44" spans="2:15" ht="17.25" customHeight="1">
      <c r="B44" s="6"/>
      <c r="C44" s="397"/>
      <c r="D44" s="398"/>
      <c r="E44" s="11"/>
      <c r="F44" s="622"/>
      <c r="G44" s="622"/>
      <c r="H44" s="622"/>
      <c r="I44" s="622"/>
      <c r="J44" s="622"/>
      <c r="K44" s="622"/>
      <c r="M44" s="26"/>
      <c r="N44" s="27"/>
      <c r="O44" s="27"/>
    </row>
    <row r="45" spans="2:15" ht="17.25" customHeight="1">
      <c r="B45" s="3"/>
      <c r="C45" s="395"/>
      <c r="D45" s="396"/>
      <c r="E45" s="13"/>
      <c r="F45" s="399">
        <f>_xlfn.IFERROR(IF((AVERAGE(G45:K45)*K$1)&lt;100,ROUND(AVERAGE(G45:K45)*K$1,0),IF((AVERAGE(G45:K45)*K$1)&lt;1000,ROUND(AVERAGE(G45:K45)*K$1,-1),ROUND(AVERAGE(G45:K45)*K$1,2-INT(LOG(ABS(AVERAGE(G45:K45)*K$1)))))),"")</f>
      </c>
      <c r="G45" s="399"/>
      <c r="H45" s="399"/>
      <c r="I45" s="399"/>
      <c r="J45" s="399"/>
      <c r="K45" s="399"/>
      <c r="M45" s="26"/>
      <c r="N45" s="27"/>
      <c r="O45" s="27"/>
    </row>
    <row r="46" spans="2:15" ht="17.25" customHeight="1">
      <c r="B46" s="6"/>
      <c r="C46" s="397"/>
      <c r="D46" s="398"/>
      <c r="E46" s="11"/>
      <c r="F46" s="622"/>
      <c r="G46" s="622"/>
      <c r="H46" s="622"/>
      <c r="I46" s="622"/>
      <c r="J46" s="622"/>
      <c r="K46" s="622"/>
      <c r="M46" s="26"/>
      <c r="N46" s="27"/>
      <c r="O46" s="27"/>
    </row>
    <row r="47" spans="2:15" ht="17.25" customHeight="1">
      <c r="B47" s="3"/>
      <c r="C47" s="395"/>
      <c r="D47" s="396"/>
      <c r="E47" s="13"/>
      <c r="F47" s="399">
        <f>_xlfn.IFERROR(IF((AVERAGE(G47:K47)*K$1)&lt;100,ROUND(AVERAGE(G47:K47)*K$1,0),IF((AVERAGE(G47:K47)*K$1)&lt;1000,ROUND(AVERAGE(G47:K47)*K$1,-1),ROUND(AVERAGE(G47:K47)*K$1,2-INT(LOG(ABS(AVERAGE(G47:K47)*K$1)))))),"")</f>
      </c>
      <c r="G47" s="399"/>
      <c r="H47" s="399"/>
      <c r="I47" s="399"/>
      <c r="J47" s="399"/>
      <c r="K47" s="399"/>
      <c r="M47" s="26"/>
      <c r="N47" s="27"/>
      <c r="O47" s="27"/>
    </row>
    <row r="48" spans="2:15" ht="17.25" customHeight="1">
      <c r="B48" s="6"/>
      <c r="C48" s="397"/>
      <c r="D48" s="398"/>
      <c r="E48" s="11"/>
      <c r="F48" s="622"/>
      <c r="G48" s="622"/>
      <c r="H48" s="622"/>
      <c r="I48" s="622"/>
      <c r="J48" s="622"/>
      <c r="K48" s="622"/>
      <c r="M48" s="26"/>
      <c r="N48" s="27"/>
      <c r="O48" s="27"/>
    </row>
    <row r="49" spans="2:15" ht="17.25" customHeight="1">
      <c r="B49" s="3"/>
      <c r="C49" s="395"/>
      <c r="D49" s="396"/>
      <c r="E49" s="13"/>
      <c r="F49" s="399">
        <f>_xlfn.IFERROR(IF((AVERAGE(G49:K49)*K$1)&lt;100,ROUND(AVERAGE(G49:K49)*K$1,0),IF((AVERAGE(G49:K49)*K$1)&lt;1000,ROUND(AVERAGE(G49:K49)*K$1,-1),ROUND(AVERAGE(G49:K49)*K$1,2-INT(LOG(ABS(AVERAGE(G49:K49)*K$1)))))),"")</f>
      </c>
      <c r="G49" s="399"/>
      <c r="H49" s="399"/>
      <c r="I49" s="399"/>
      <c r="J49" s="399"/>
      <c r="K49" s="399"/>
      <c r="M49" s="26"/>
      <c r="N49" s="27"/>
      <c r="O49" s="27"/>
    </row>
    <row r="50" spans="2:15" ht="17.25" customHeight="1">
      <c r="B50" s="6"/>
      <c r="C50" s="397"/>
      <c r="D50" s="398"/>
      <c r="E50" s="11"/>
      <c r="F50" s="622"/>
      <c r="G50" s="622"/>
      <c r="H50" s="622"/>
      <c r="I50" s="622"/>
      <c r="J50" s="622"/>
      <c r="K50" s="622"/>
      <c r="M50" s="26"/>
      <c r="N50" s="27"/>
      <c r="O50" s="27"/>
    </row>
    <row r="51" spans="2:15" ht="17.25" customHeight="1">
      <c r="B51" s="3"/>
      <c r="C51" s="395"/>
      <c r="D51" s="396"/>
      <c r="E51" s="13"/>
      <c r="F51" s="399">
        <f>_xlfn.IFERROR(IF((AVERAGE(G51:K51)*K$1)&lt;100,ROUND(AVERAGE(G51:K51)*K$1,0),IF((AVERAGE(G51:K51)*K$1)&lt;1000,ROUND(AVERAGE(G51:K51)*K$1,-1),ROUND(AVERAGE(G51:K51)*K$1,2-INT(LOG(ABS(AVERAGE(G51:K51)*K$1)))))),"")</f>
      </c>
      <c r="G51" s="399"/>
      <c r="H51" s="399"/>
      <c r="I51" s="399"/>
      <c r="J51" s="399"/>
      <c r="K51" s="399"/>
      <c r="M51" s="26"/>
      <c r="N51" s="27"/>
      <c r="O51" s="27"/>
    </row>
    <row r="52" spans="2:15" ht="17.25" customHeight="1">
      <c r="B52" s="6"/>
      <c r="C52" s="397"/>
      <c r="D52" s="398"/>
      <c r="E52" s="11"/>
      <c r="F52" s="622"/>
      <c r="G52" s="622"/>
      <c r="H52" s="622"/>
      <c r="I52" s="622"/>
      <c r="J52" s="622"/>
      <c r="K52" s="622"/>
      <c r="M52" s="26"/>
      <c r="N52" s="27"/>
      <c r="O52" s="27"/>
    </row>
    <row r="53" spans="2:15" ht="17.25" customHeight="1">
      <c r="B53" s="3"/>
      <c r="C53" s="395"/>
      <c r="D53" s="396"/>
      <c r="E53" s="13"/>
      <c r="F53" s="399">
        <f>_xlfn.IFERROR(IF((AVERAGE(G53:K53)*K$1)&lt;100,ROUND(AVERAGE(G53:K53)*K$1,0),IF((AVERAGE(G53:K53)*K$1)&lt;1000,ROUND(AVERAGE(G53:K53)*K$1,-1),ROUND(AVERAGE(G53:K53)*K$1,2-INT(LOG(ABS(AVERAGE(G53:K53)*K$1)))))),"")</f>
      </c>
      <c r="G53" s="399"/>
      <c r="H53" s="399"/>
      <c r="I53" s="399"/>
      <c r="J53" s="399"/>
      <c r="K53" s="399"/>
      <c r="M53" s="26"/>
      <c r="N53" s="27"/>
      <c r="O53" s="27"/>
    </row>
    <row r="54" spans="2:15" ht="17.25" customHeight="1">
      <c r="B54" s="6"/>
      <c r="C54" s="397"/>
      <c r="D54" s="398"/>
      <c r="E54" s="11"/>
      <c r="F54" s="622"/>
      <c r="G54" s="622"/>
      <c r="H54" s="622"/>
      <c r="I54" s="622"/>
      <c r="J54" s="622"/>
      <c r="K54" s="622"/>
      <c r="M54" s="26"/>
      <c r="N54" s="27"/>
      <c r="O54" s="27"/>
    </row>
    <row r="55" spans="2:15" ht="17.25" customHeight="1">
      <c r="B55" s="3"/>
      <c r="C55" s="395"/>
      <c r="D55" s="396"/>
      <c r="E55" s="13"/>
      <c r="F55" s="399">
        <f>_xlfn.IFERROR(IF((AVERAGE(G55:K55)*K$1)&lt;100,ROUND(AVERAGE(G55:K55)*K$1,0),IF((AVERAGE(G55:K55)*K$1)&lt;1000,ROUND(AVERAGE(G55:K55)*K$1,-1),ROUND(AVERAGE(G55:K55)*K$1,2-INT(LOG(ABS(AVERAGE(G55:K55)*K$1)))))),"")</f>
      </c>
      <c r="G55" s="399"/>
      <c r="H55" s="399"/>
      <c r="I55" s="399"/>
      <c r="J55" s="399"/>
      <c r="K55" s="399"/>
      <c r="M55" s="26"/>
      <c r="N55" s="27"/>
      <c r="O55" s="27"/>
    </row>
    <row r="56" spans="2:15" ht="17.25" customHeight="1">
      <c r="B56" s="6"/>
      <c r="C56" s="397"/>
      <c r="D56" s="398"/>
      <c r="E56" s="11"/>
      <c r="F56" s="622"/>
      <c r="G56" s="622"/>
      <c r="H56" s="622"/>
      <c r="I56" s="622"/>
      <c r="J56" s="622"/>
      <c r="K56" s="622"/>
      <c r="M56" s="26"/>
      <c r="N56" s="27"/>
      <c r="O56" s="27"/>
    </row>
    <row r="57" spans="2:15" ht="17.25" customHeight="1">
      <c r="B57" s="3"/>
      <c r="C57" s="395"/>
      <c r="D57" s="396"/>
      <c r="E57" s="13"/>
      <c r="F57" s="399">
        <f>_xlfn.IFERROR(IF((AVERAGE(G57:K57)*K$1)&lt;100,ROUND(AVERAGE(G57:K57)*K$1,0),IF((AVERAGE(G57:K57)*K$1)&lt;1000,ROUND(AVERAGE(G57:K57)*K$1,-1),ROUND(AVERAGE(G57:K57)*K$1,2-INT(LOG(ABS(AVERAGE(G57:K57)*K$1)))))),"")</f>
      </c>
      <c r="G57" s="399"/>
      <c r="H57" s="399"/>
      <c r="I57" s="399"/>
      <c r="J57" s="399"/>
      <c r="K57" s="399"/>
      <c r="M57" s="26"/>
      <c r="N57" s="27"/>
      <c r="O57" s="27"/>
    </row>
    <row r="58" spans="2:15" ht="17.25" customHeight="1">
      <c r="B58" s="6"/>
      <c r="C58" s="397"/>
      <c r="D58" s="398"/>
      <c r="E58" s="11"/>
      <c r="F58" s="622"/>
      <c r="G58" s="622"/>
      <c r="H58" s="622"/>
      <c r="I58" s="622"/>
      <c r="J58" s="622"/>
      <c r="K58" s="622"/>
      <c r="M58" s="26"/>
      <c r="N58" s="27"/>
      <c r="O58" s="27"/>
    </row>
    <row r="59" spans="2:15" ht="17.25" customHeight="1">
      <c r="B59" s="3"/>
      <c r="C59" s="395"/>
      <c r="D59" s="396"/>
      <c r="E59" s="13"/>
      <c r="F59" s="399">
        <f>_xlfn.IFERROR(IF((AVERAGE(G59:K59)*K$1)&lt;100,ROUND(AVERAGE(G59:K59)*K$1,0),IF((AVERAGE(G59:K59)*K$1)&lt;1000,ROUND(AVERAGE(G59:K59)*K$1,-1),ROUND(AVERAGE(G59:K59)*K$1,2-INT(LOG(ABS(AVERAGE(G59:K59)*K$1)))))),"")</f>
      </c>
      <c r="G59" s="399"/>
      <c r="H59" s="399"/>
      <c r="I59" s="399"/>
      <c r="J59" s="399"/>
      <c r="K59" s="399"/>
      <c r="M59" s="26"/>
      <c r="N59" s="27"/>
      <c r="O59" s="27"/>
    </row>
    <row r="60" spans="2:15" ht="17.25" customHeight="1">
      <c r="B60" s="6"/>
      <c r="C60" s="397"/>
      <c r="D60" s="398"/>
      <c r="E60" s="11"/>
      <c r="F60" s="622"/>
      <c r="G60" s="622"/>
      <c r="H60" s="622"/>
      <c r="I60" s="622"/>
      <c r="J60" s="622"/>
      <c r="K60" s="622"/>
      <c r="M60" s="26"/>
      <c r="N60" s="27"/>
      <c r="O60" s="27"/>
    </row>
    <row r="61" spans="2:15" ht="17.25" customHeight="1">
      <c r="B61" s="3"/>
      <c r="C61" s="395"/>
      <c r="D61" s="396"/>
      <c r="E61" s="13"/>
      <c r="F61" s="399">
        <f>_xlfn.IFERROR(IF((AVERAGE(G61:K61)*K$1)&lt;100,ROUND(AVERAGE(G61:K61)*K$1,0),IF((AVERAGE(G61:K61)*K$1)&lt;1000,ROUND(AVERAGE(G61:K61)*K$1,-1),ROUND(AVERAGE(G61:K61)*K$1,2-INT(LOG(ABS(AVERAGE(G61:K61)*K$1)))))),"")</f>
      </c>
      <c r="G61" s="399"/>
      <c r="H61" s="399"/>
      <c r="I61" s="399"/>
      <c r="J61" s="399"/>
      <c r="K61" s="399"/>
      <c r="M61" s="26"/>
      <c r="N61" s="27"/>
      <c r="O61" s="27"/>
    </row>
    <row r="62" spans="2:15" ht="17.25" customHeight="1">
      <c r="B62" s="6"/>
      <c r="C62" s="397"/>
      <c r="D62" s="398"/>
      <c r="E62" s="11"/>
      <c r="F62" s="622"/>
      <c r="G62" s="622"/>
      <c r="H62" s="622"/>
      <c r="I62" s="622"/>
      <c r="J62" s="622"/>
      <c r="K62" s="622"/>
      <c r="M62" s="26"/>
      <c r="N62" s="27"/>
      <c r="O62" s="27"/>
    </row>
  </sheetData>
  <sheetProtection/>
  <mergeCells count="208">
    <mergeCell ref="K59:K60"/>
    <mergeCell ref="C57:D58"/>
    <mergeCell ref="F57:F58"/>
    <mergeCell ref="K61:K62"/>
    <mergeCell ref="C61:D62"/>
    <mergeCell ref="F61:F62"/>
    <mergeCell ref="G61:G62"/>
    <mergeCell ref="H61:H62"/>
    <mergeCell ref="I61:I62"/>
    <mergeCell ref="J61:J62"/>
    <mergeCell ref="C59:D60"/>
    <mergeCell ref="F59:F60"/>
    <mergeCell ref="G59:G60"/>
    <mergeCell ref="H59:H60"/>
    <mergeCell ref="I59:I60"/>
    <mergeCell ref="J59:J60"/>
    <mergeCell ref="C55:D56"/>
    <mergeCell ref="F55:F56"/>
    <mergeCell ref="G55:G56"/>
    <mergeCell ref="H55:H56"/>
    <mergeCell ref="I55:I56"/>
    <mergeCell ref="K57:K58"/>
    <mergeCell ref="J53:J54"/>
    <mergeCell ref="G57:G58"/>
    <mergeCell ref="H57:H58"/>
    <mergeCell ref="I57:I58"/>
    <mergeCell ref="J57:J58"/>
    <mergeCell ref="K53:K54"/>
    <mergeCell ref="K51:K52"/>
    <mergeCell ref="C49:D50"/>
    <mergeCell ref="F49:F50"/>
    <mergeCell ref="J55:J56"/>
    <mergeCell ref="K55:K56"/>
    <mergeCell ref="C53:D54"/>
    <mergeCell ref="F53:F54"/>
    <mergeCell ref="G53:G54"/>
    <mergeCell ref="H53:H54"/>
    <mergeCell ref="I53:I54"/>
    <mergeCell ref="C51:D52"/>
    <mergeCell ref="F51:F52"/>
    <mergeCell ref="G51:G52"/>
    <mergeCell ref="H51:H52"/>
    <mergeCell ref="I51:I52"/>
    <mergeCell ref="J51:J52"/>
    <mergeCell ref="C47:D48"/>
    <mergeCell ref="F47:F48"/>
    <mergeCell ref="G47:G48"/>
    <mergeCell ref="H47:H48"/>
    <mergeCell ref="I47:I48"/>
    <mergeCell ref="K49:K50"/>
    <mergeCell ref="J45:J46"/>
    <mergeCell ref="G49:G50"/>
    <mergeCell ref="H49:H50"/>
    <mergeCell ref="I49:I50"/>
    <mergeCell ref="J49:J50"/>
    <mergeCell ref="K45:K46"/>
    <mergeCell ref="K43:K44"/>
    <mergeCell ref="C41:D42"/>
    <mergeCell ref="F41:F42"/>
    <mergeCell ref="J47:J48"/>
    <mergeCell ref="K47:K48"/>
    <mergeCell ref="C45:D46"/>
    <mergeCell ref="F45:F46"/>
    <mergeCell ref="G45:G46"/>
    <mergeCell ref="H45:H46"/>
    <mergeCell ref="I45:I46"/>
    <mergeCell ref="C43:D44"/>
    <mergeCell ref="F43:F44"/>
    <mergeCell ref="G43:G44"/>
    <mergeCell ref="H43:H44"/>
    <mergeCell ref="I43:I44"/>
    <mergeCell ref="J43:J44"/>
    <mergeCell ref="C39:D40"/>
    <mergeCell ref="F39:F40"/>
    <mergeCell ref="G39:G40"/>
    <mergeCell ref="H39:H40"/>
    <mergeCell ref="I39:I40"/>
    <mergeCell ref="K41:K42"/>
    <mergeCell ref="J37:J38"/>
    <mergeCell ref="G41:G42"/>
    <mergeCell ref="H41:H42"/>
    <mergeCell ref="I41:I42"/>
    <mergeCell ref="J41:J42"/>
    <mergeCell ref="K37:K38"/>
    <mergeCell ref="K35:K36"/>
    <mergeCell ref="C33:D34"/>
    <mergeCell ref="F33:F34"/>
    <mergeCell ref="J39:J40"/>
    <mergeCell ref="K39:K40"/>
    <mergeCell ref="C37:D38"/>
    <mergeCell ref="F37:F38"/>
    <mergeCell ref="G37:G38"/>
    <mergeCell ref="H37:H38"/>
    <mergeCell ref="I37:I38"/>
    <mergeCell ref="C35:D36"/>
    <mergeCell ref="F35:F36"/>
    <mergeCell ref="G35:G36"/>
    <mergeCell ref="H35:H36"/>
    <mergeCell ref="I35:I36"/>
    <mergeCell ref="J35:J36"/>
    <mergeCell ref="C31:D32"/>
    <mergeCell ref="F31:F32"/>
    <mergeCell ref="G31:G32"/>
    <mergeCell ref="H31:H32"/>
    <mergeCell ref="I31:I32"/>
    <mergeCell ref="K33:K34"/>
    <mergeCell ref="J29:J30"/>
    <mergeCell ref="G33:G34"/>
    <mergeCell ref="H33:H34"/>
    <mergeCell ref="I33:I34"/>
    <mergeCell ref="J33:J34"/>
    <mergeCell ref="K29:K30"/>
    <mergeCell ref="K27:K28"/>
    <mergeCell ref="C25:D26"/>
    <mergeCell ref="F25:F26"/>
    <mergeCell ref="J31:J32"/>
    <mergeCell ref="K31:K32"/>
    <mergeCell ref="C29:D30"/>
    <mergeCell ref="F29:F30"/>
    <mergeCell ref="G29:G30"/>
    <mergeCell ref="H29:H30"/>
    <mergeCell ref="I29:I30"/>
    <mergeCell ref="C27:D28"/>
    <mergeCell ref="F27:F28"/>
    <mergeCell ref="G27:G28"/>
    <mergeCell ref="H27:H28"/>
    <mergeCell ref="I27:I28"/>
    <mergeCell ref="J27:J28"/>
    <mergeCell ref="C23:D24"/>
    <mergeCell ref="F23:F24"/>
    <mergeCell ref="G23:G24"/>
    <mergeCell ref="H23:H24"/>
    <mergeCell ref="I23:I24"/>
    <mergeCell ref="K25:K26"/>
    <mergeCell ref="J21:J22"/>
    <mergeCell ref="G25:G26"/>
    <mergeCell ref="H25:H26"/>
    <mergeCell ref="I25:I26"/>
    <mergeCell ref="J25:J26"/>
    <mergeCell ref="K21:K22"/>
    <mergeCell ref="K19:K20"/>
    <mergeCell ref="C17:D18"/>
    <mergeCell ref="F17:F18"/>
    <mergeCell ref="J23:J24"/>
    <mergeCell ref="K23:K24"/>
    <mergeCell ref="C21:D22"/>
    <mergeCell ref="F21:F22"/>
    <mergeCell ref="G21:G22"/>
    <mergeCell ref="H21:H22"/>
    <mergeCell ref="I21:I22"/>
    <mergeCell ref="C19:D20"/>
    <mergeCell ref="F19:F20"/>
    <mergeCell ref="G19:G20"/>
    <mergeCell ref="H19:H20"/>
    <mergeCell ref="I19:I20"/>
    <mergeCell ref="J19:J20"/>
    <mergeCell ref="C15:D16"/>
    <mergeCell ref="F15:F16"/>
    <mergeCell ref="G15:G16"/>
    <mergeCell ref="H15:H16"/>
    <mergeCell ref="I15:I16"/>
    <mergeCell ref="K17:K18"/>
    <mergeCell ref="J13:J14"/>
    <mergeCell ref="G17:G18"/>
    <mergeCell ref="H17:H18"/>
    <mergeCell ref="I17:I18"/>
    <mergeCell ref="J17:J18"/>
    <mergeCell ref="K13:K14"/>
    <mergeCell ref="K11:K12"/>
    <mergeCell ref="C9:D10"/>
    <mergeCell ref="F9:F10"/>
    <mergeCell ref="J15:J16"/>
    <mergeCell ref="K15:K16"/>
    <mergeCell ref="C13:D14"/>
    <mergeCell ref="F13:F14"/>
    <mergeCell ref="G13:G14"/>
    <mergeCell ref="H13:H14"/>
    <mergeCell ref="I13:I14"/>
    <mergeCell ref="C11:D12"/>
    <mergeCell ref="F11:F12"/>
    <mergeCell ref="G11:G12"/>
    <mergeCell ref="H11:H12"/>
    <mergeCell ref="I11:I12"/>
    <mergeCell ref="J11:J12"/>
    <mergeCell ref="G9:G10"/>
    <mergeCell ref="H9:H10"/>
    <mergeCell ref="I9:I10"/>
    <mergeCell ref="J9:J10"/>
    <mergeCell ref="J5:J6"/>
    <mergeCell ref="K5:K6"/>
    <mergeCell ref="K7:K8"/>
    <mergeCell ref="K9:K10"/>
    <mergeCell ref="C7:D8"/>
    <mergeCell ref="F7:F8"/>
    <mergeCell ref="G7:G8"/>
    <mergeCell ref="H7:H8"/>
    <mergeCell ref="I7:I8"/>
    <mergeCell ref="J7:J8"/>
    <mergeCell ref="C1:I1"/>
    <mergeCell ref="B2:B3"/>
    <mergeCell ref="C2:D3"/>
    <mergeCell ref="F2:F3"/>
    <mergeCell ref="C4:D4"/>
    <mergeCell ref="C5:D6"/>
    <mergeCell ref="F5:F6"/>
    <mergeCell ref="G5:G6"/>
    <mergeCell ref="H5:H6"/>
    <mergeCell ref="I5:I6"/>
  </mergeCells>
  <printOptions horizontalCentered="1" verticalCentered="1"/>
  <pageMargins left="0.1968503937007874" right="0.1968503937007874" top="0.5905511811023623" bottom="0.7874015748031497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明朝,標準"&amp;10&amp;A&amp;R&amp;"ＭＳ 明朝,標準"&amp;10No,&amp;P</oddFooter>
    <evenHeader>&amp;R&amp;"ＭＳ 明朝,標準"&amp;10No,&amp;P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view="pageBreakPreview" zoomScale="80" zoomScaleSheetLayoutView="80" zoomScalePageLayoutView="0" workbookViewId="0" topLeftCell="A1">
      <selection activeCell="H68" sqref="H68:H69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  <col min="13" max="13" width="13.09765625" style="0" bestFit="1" customWidth="1"/>
    <col min="14" max="14" width="11.69921875" style="0" bestFit="1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2:12" ht="28.5">
      <c r="B3" s="431" t="s">
        <v>757</v>
      </c>
      <c r="C3" s="432"/>
      <c r="D3" s="432"/>
      <c r="E3" s="432"/>
      <c r="F3" s="432"/>
      <c r="G3" s="432"/>
      <c r="H3" s="432"/>
      <c r="I3" s="432"/>
      <c r="J3" s="432"/>
      <c r="K3" s="432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</row>
    <row r="5" spans="1:12" ht="13.5" customHeight="1">
      <c r="A5" s="1"/>
      <c r="B5" s="3"/>
      <c r="C5" s="450" t="s">
        <v>0</v>
      </c>
      <c r="D5" s="435" t="s">
        <v>1</v>
      </c>
      <c r="E5" s="437"/>
      <c r="F5" s="4" t="s">
        <v>2</v>
      </c>
      <c r="G5" s="453" t="s">
        <v>3</v>
      </c>
      <c r="H5" s="453" t="s">
        <v>4</v>
      </c>
      <c r="I5" s="435" t="s">
        <v>5</v>
      </c>
      <c r="J5" s="436"/>
      <c r="K5" s="437"/>
      <c r="L5" s="2"/>
    </row>
    <row r="6" spans="1:12" ht="14.25">
      <c r="A6" s="1"/>
      <c r="B6" s="5"/>
      <c r="C6" s="451"/>
      <c r="D6" s="438"/>
      <c r="E6" s="440"/>
      <c r="F6" s="5"/>
      <c r="G6" s="454"/>
      <c r="H6" s="454"/>
      <c r="I6" s="438"/>
      <c r="J6" s="439"/>
      <c r="K6" s="440"/>
      <c r="L6" s="2"/>
    </row>
    <row r="7" spans="1:12" ht="14.25" customHeight="1">
      <c r="A7" s="1"/>
      <c r="B7" s="6"/>
      <c r="C7" s="452"/>
      <c r="D7" s="441"/>
      <c r="E7" s="443"/>
      <c r="F7" s="7" t="s">
        <v>6</v>
      </c>
      <c r="G7" s="8" t="s">
        <v>7</v>
      </c>
      <c r="H7" s="8" t="s">
        <v>7</v>
      </c>
      <c r="I7" s="441"/>
      <c r="J7" s="442"/>
      <c r="K7" s="443"/>
      <c r="L7" s="2"/>
    </row>
    <row r="8" spans="1:12" ht="18" customHeight="1">
      <c r="A8" s="1"/>
      <c r="B8" s="3"/>
      <c r="C8" s="455" t="str">
        <f>'工事用 (様式)'!E6</f>
        <v>亀山公園庭球場便所新築工事</v>
      </c>
      <c r="D8" s="456"/>
      <c r="E8" s="457"/>
      <c r="F8" s="13"/>
      <c r="G8" s="433"/>
      <c r="H8" s="433"/>
      <c r="I8" s="444"/>
      <c r="J8" s="445"/>
      <c r="K8" s="446"/>
      <c r="L8" s="2"/>
    </row>
    <row r="9" spans="1:12" ht="18" customHeight="1">
      <c r="A9" s="1"/>
      <c r="B9" s="6"/>
      <c r="C9" s="458"/>
      <c r="D9" s="459"/>
      <c r="E9" s="460"/>
      <c r="F9" s="9"/>
      <c r="G9" s="434"/>
      <c r="H9" s="434"/>
      <c r="I9" s="447"/>
      <c r="J9" s="448"/>
      <c r="K9" s="449"/>
      <c r="L9" s="2"/>
    </row>
    <row r="10" spans="1:12" ht="18" customHeight="1">
      <c r="A10" s="1"/>
      <c r="B10" s="29" t="s">
        <v>79</v>
      </c>
      <c r="C10" s="3" t="s">
        <v>30</v>
      </c>
      <c r="D10" s="395"/>
      <c r="E10" s="396"/>
      <c r="F10" s="13"/>
      <c r="G10" s="399"/>
      <c r="H10" s="399"/>
      <c r="I10" s="411"/>
      <c r="J10" s="412"/>
      <c r="K10" s="413"/>
      <c r="L10" s="2"/>
    </row>
    <row r="11" spans="1:12" ht="18" customHeight="1">
      <c r="A11" s="1"/>
      <c r="B11" s="6"/>
      <c r="C11" s="6"/>
      <c r="D11" s="397"/>
      <c r="E11" s="398"/>
      <c r="F11" s="9"/>
      <c r="G11" s="400"/>
      <c r="H11" s="400"/>
      <c r="I11" s="423"/>
      <c r="J11" s="424"/>
      <c r="K11" s="425"/>
      <c r="L11" s="2"/>
    </row>
    <row r="12" spans="1:12" ht="18" customHeight="1">
      <c r="A12" s="1"/>
      <c r="B12" s="28" t="s">
        <v>80</v>
      </c>
      <c r="C12" s="3" t="s">
        <v>32</v>
      </c>
      <c r="D12" s="395">
        <v>1</v>
      </c>
      <c r="E12" s="396"/>
      <c r="F12" s="13"/>
      <c r="G12" s="399"/>
      <c r="H12" s="399"/>
      <c r="I12" s="411"/>
      <c r="J12" s="412"/>
      <c r="K12" s="413"/>
      <c r="L12" s="10"/>
    </row>
    <row r="13" spans="1:12" ht="18" customHeight="1">
      <c r="A13" s="1"/>
      <c r="B13" s="6"/>
      <c r="C13" s="6"/>
      <c r="D13" s="397"/>
      <c r="E13" s="398"/>
      <c r="F13" s="9" t="s">
        <v>8</v>
      </c>
      <c r="G13" s="400"/>
      <c r="H13" s="400"/>
      <c r="I13" s="423"/>
      <c r="J13" s="424"/>
      <c r="K13" s="425"/>
      <c r="L13" s="10"/>
    </row>
    <row r="14" spans="1:12" ht="18" customHeight="1">
      <c r="A14" s="1"/>
      <c r="B14" s="28" t="s">
        <v>81</v>
      </c>
      <c r="C14" s="3" t="s">
        <v>734</v>
      </c>
      <c r="D14" s="395">
        <v>1</v>
      </c>
      <c r="E14" s="396"/>
      <c r="F14" s="13"/>
      <c r="G14" s="399"/>
      <c r="H14" s="399"/>
      <c r="I14" s="411"/>
      <c r="J14" s="412"/>
      <c r="K14" s="413"/>
      <c r="L14" s="10"/>
    </row>
    <row r="15" spans="1:12" ht="18" customHeight="1">
      <c r="A15" s="1"/>
      <c r="B15" s="6"/>
      <c r="C15" s="6"/>
      <c r="D15" s="397"/>
      <c r="E15" s="398"/>
      <c r="F15" s="9" t="s">
        <v>8</v>
      </c>
      <c r="G15" s="400"/>
      <c r="H15" s="400"/>
      <c r="I15" s="423"/>
      <c r="J15" s="424"/>
      <c r="K15" s="425"/>
      <c r="L15" s="10"/>
    </row>
    <row r="16" spans="1:12" ht="18" customHeight="1">
      <c r="A16" s="1"/>
      <c r="B16" s="28" t="s">
        <v>82</v>
      </c>
      <c r="C16" s="3" t="s">
        <v>34</v>
      </c>
      <c r="D16" s="395">
        <v>1</v>
      </c>
      <c r="E16" s="396"/>
      <c r="F16" s="13"/>
      <c r="G16" s="399"/>
      <c r="H16" s="399"/>
      <c r="I16" s="411"/>
      <c r="J16" s="412"/>
      <c r="K16" s="413"/>
      <c r="L16" s="10"/>
    </row>
    <row r="17" spans="1:12" ht="18" customHeight="1">
      <c r="A17" s="1"/>
      <c r="B17" s="12"/>
      <c r="C17" s="6"/>
      <c r="D17" s="397"/>
      <c r="E17" s="398"/>
      <c r="F17" s="9" t="s">
        <v>8</v>
      </c>
      <c r="G17" s="400"/>
      <c r="H17" s="400"/>
      <c r="I17" s="423"/>
      <c r="J17" s="424"/>
      <c r="K17" s="425"/>
      <c r="L17" s="10"/>
    </row>
    <row r="18" spans="1:12" ht="18" customHeight="1">
      <c r="A18" s="1"/>
      <c r="B18" s="29"/>
      <c r="C18" s="3"/>
      <c r="D18" s="395"/>
      <c r="E18" s="396"/>
      <c r="F18" s="13"/>
      <c r="G18" s="399"/>
      <c r="H18" s="399"/>
      <c r="I18" s="411"/>
      <c r="J18" s="412"/>
      <c r="K18" s="413"/>
      <c r="L18" s="10"/>
    </row>
    <row r="19" spans="1:12" ht="18" customHeight="1">
      <c r="A19" s="1"/>
      <c r="B19" s="6"/>
      <c r="C19" s="6"/>
      <c r="D19" s="397"/>
      <c r="E19" s="398"/>
      <c r="F19" s="9"/>
      <c r="G19" s="400"/>
      <c r="H19" s="400"/>
      <c r="I19" s="423"/>
      <c r="J19" s="424"/>
      <c r="K19" s="425"/>
      <c r="L19" s="10"/>
    </row>
    <row r="20" spans="1:12" ht="18" customHeight="1">
      <c r="A20" s="1"/>
      <c r="B20" s="3"/>
      <c r="C20" s="3"/>
      <c r="D20" s="395"/>
      <c r="E20" s="396"/>
      <c r="F20" s="13"/>
      <c r="G20" s="399"/>
      <c r="H20" s="399"/>
      <c r="I20" s="411"/>
      <c r="J20" s="412"/>
      <c r="K20" s="413"/>
      <c r="L20" s="10"/>
    </row>
    <row r="21" spans="1:12" ht="18" customHeight="1">
      <c r="A21" s="1"/>
      <c r="B21" s="6"/>
      <c r="C21" s="6"/>
      <c r="D21" s="397"/>
      <c r="E21" s="398"/>
      <c r="F21" s="9"/>
      <c r="G21" s="400"/>
      <c r="H21" s="400"/>
      <c r="I21" s="423"/>
      <c r="J21" s="424"/>
      <c r="K21" s="425"/>
      <c r="L21" s="10"/>
    </row>
    <row r="22" spans="1:12" ht="18" customHeight="1">
      <c r="A22" s="1"/>
      <c r="B22" s="3"/>
      <c r="C22" s="3"/>
      <c r="D22" s="395"/>
      <c r="E22" s="396"/>
      <c r="F22" s="13"/>
      <c r="G22" s="399"/>
      <c r="H22" s="399"/>
      <c r="I22" s="411"/>
      <c r="J22" s="412"/>
      <c r="K22" s="413"/>
      <c r="L22" s="10"/>
    </row>
    <row r="23" spans="1:12" ht="18" customHeight="1">
      <c r="A23" s="1"/>
      <c r="B23" s="6"/>
      <c r="C23" s="6"/>
      <c r="D23" s="397"/>
      <c r="E23" s="398"/>
      <c r="F23" s="9"/>
      <c r="G23" s="400"/>
      <c r="H23" s="400"/>
      <c r="I23" s="423"/>
      <c r="J23" s="424"/>
      <c r="K23" s="425"/>
      <c r="L23" s="10"/>
    </row>
    <row r="24" spans="1:12" ht="18" customHeight="1">
      <c r="A24" s="1"/>
      <c r="B24" s="3"/>
      <c r="C24" s="3"/>
      <c r="D24" s="395"/>
      <c r="E24" s="396"/>
      <c r="F24" s="13"/>
      <c r="G24" s="399"/>
      <c r="H24" s="399"/>
      <c r="I24" s="411"/>
      <c r="J24" s="412"/>
      <c r="K24" s="413"/>
      <c r="L24" s="10"/>
    </row>
    <row r="25" spans="1:12" ht="18" customHeight="1">
      <c r="A25" s="1"/>
      <c r="B25" s="6"/>
      <c r="C25" s="6"/>
      <c r="D25" s="397"/>
      <c r="E25" s="398"/>
      <c r="F25" s="9"/>
      <c r="G25" s="400"/>
      <c r="H25" s="400"/>
      <c r="I25" s="423"/>
      <c r="J25" s="424"/>
      <c r="K25" s="425"/>
      <c r="L25" s="10"/>
    </row>
    <row r="26" spans="1:12" ht="18" customHeight="1">
      <c r="A26" s="1"/>
      <c r="B26" s="3"/>
      <c r="C26" s="3"/>
      <c r="D26" s="395"/>
      <c r="E26" s="396"/>
      <c r="F26" s="13"/>
      <c r="G26" s="399"/>
      <c r="H26" s="399"/>
      <c r="I26" s="411"/>
      <c r="J26" s="412"/>
      <c r="K26" s="413"/>
      <c r="L26" s="10"/>
    </row>
    <row r="27" spans="1:12" ht="18" customHeight="1">
      <c r="A27" s="1"/>
      <c r="B27" s="6"/>
      <c r="C27" s="6"/>
      <c r="D27" s="397"/>
      <c r="E27" s="398"/>
      <c r="F27" s="9"/>
      <c r="G27" s="400"/>
      <c r="H27" s="400"/>
      <c r="I27" s="423"/>
      <c r="J27" s="424"/>
      <c r="K27" s="425"/>
      <c r="L27" s="10"/>
    </row>
    <row r="28" spans="1:12" ht="18" customHeight="1">
      <c r="A28" s="1"/>
      <c r="B28" s="3"/>
      <c r="C28" s="3"/>
      <c r="D28" s="395"/>
      <c r="E28" s="396"/>
      <c r="F28" s="13"/>
      <c r="G28" s="399"/>
      <c r="H28" s="399"/>
      <c r="I28" s="411"/>
      <c r="J28" s="412"/>
      <c r="K28" s="413"/>
      <c r="L28" s="10"/>
    </row>
    <row r="29" spans="1:12" ht="18" customHeight="1">
      <c r="A29" s="1"/>
      <c r="B29" s="6"/>
      <c r="C29" s="6"/>
      <c r="D29" s="397"/>
      <c r="E29" s="398"/>
      <c r="F29" s="9"/>
      <c r="G29" s="400"/>
      <c r="H29" s="400"/>
      <c r="I29" s="423"/>
      <c r="J29" s="424"/>
      <c r="K29" s="425"/>
      <c r="L29" s="10"/>
    </row>
    <row r="30" spans="1:12" ht="18" customHeight="1">
      <c r="A30" s="1"/>
      <c r="B30" s="3"/>
      <c r="C30" s="3" t="s">
        <v>87</v>
      </c>
      <c r="D30" s="395"/>
      <c r="E30" s="396"/>
      <c r="F30" s="13"/>
      <c r="G30" s="399"/>
      <c r="H30" s="399"/>
      <c r="I30" s="428"/>
      <c r="J30" s="429"/>
      <c r="K30" s="430"/>
      <c r="L30" s="10"/>
    </row>
    <row r="31" spans="1:14" ht="18" customHeight="1">
      <c r="A31" s="1"/>
      <c r="B31" s="6"/>
      <c r="C31" s="6"/>
      <c r="D31" s="397"/>
      <c r="E31" s="398"/>
      <c r="F31" s="11"/>
      <c r="G31" s="400"/>
      <c r="H31" s="400"/>
      <c r="I31" s="420"/>
      <c r="J31" s="421"/>
      <c r="K31" s="422"/>
      <c r="L31" s="10"/>
      <c r="M31" s="150"/>
      <c r="N31" s="151"/>
    </row>
    <row r="32" spans="1:12" ht="18" customHeight="1">
      <c r="A32" s="1"/>
      <c r="B32" s="2"/>
      <c r="C32" s="2"/>
      <c r="D32" s="47"/>
      <c r="E32" s="47"/>
      <c r="F32" s="16"/>
      <c r="G32" s="43"/>
      <c r="H32" s="43"/>
      <c r="I32" s="264"/>
      <c r="J32" s="264"/>
      <c r="K32" s="264"/>
      <c r="L32" s="2"/>
    </row>
    <row r="33" spans="1:12" ht="18" customHeight="1">
      <c r="A33" s="1"/>
      <c r="B33" s="1"/>
      <c r="C33" s="1"/>
      <c r="D33" s="48"/>
      <c r="E33" s="48"/>
      <c r="F33" s="1"/>
      <c r="G33" s="1"/>
      <c r="H33" s="1"/>
      <c r="I33" s="414"/>
      <c r="J33" s="414"/>
      <c r="K33" s="414"/>
      <c r="L33" s="1"/>
    </row>
    <row r="34" spans="1:12" ht="18" customHeight="1">
      <c r="A34" s="1"/>
      <c r="B34" s="3"/>
      <c r="C34" s="3"/>
      <c r="D34" s="395"/>
      <c r="E34" s="396"/>
      <c r="F34" s="3"/>
      <c r="G34" s="399"/>
      <c r="H34" s="399"/>
      <c r="I34" s="417"/>
      <c r="J34" s="418"/>
      <c r="K34" s="419"/>
      <c r="L34" s="1"/>
    </row>
    <row r="35" spans="1:12" ht="18" customHeight="1">
      <c r="A35" s="1"/>
      <c r="B35" s="6"/>
      <c r="C35" s="6"/>
      <c r="D35" s="397"/>
      <c r="E35" s="398"/>
      <c r="F35" s="12"/>
      <c r="G35" s="400"/>
      <c r="H35" s="400"/>
      <c r="I35" s="392"/>
      <c r="J35" s="393"/>
      <c r="K35" s="394"/>
      <c r="L35" s="1"/>
    </row>
    <row r="36" spans="1:12" ht="18" customHeight="1">
      <c r="A36" s="1"/>
      <c r="B36" s="29" t="s">
        <v>22</v>
      </c>
      <c r="C36" s="3" t="s">
        <v>30</v>
      </c>
      <c r="D36" s="395">
        <v>1</v>
      </c>
      <c r="E36" s="396"/>
      <c r="F36" s="3"/>
      <c r="G36" s="399"/>
      <c r="H36" s="399"/>
      <c r="I36" s="417"/>
      <c r="J36" s="418"/>
      <c r="K36" s="419"/>
      <c r="L36" s="2"/>
    </row>
    <row r="37" spans="1:12" ht="18" customHeight="1">
      <c r="A37" s="1"/>
      <c r="B37" s="18"/>
      <c r="C37" s="6"/>
      <c r="D37" s="397"/>
      <c r="E37" s="398"/>
      <c r="F37" s="12" t="s">
        <v>8</v>
      </c>
      <c r="G37" s="400"/>
      <c r="H37" s="400"/>
      <c r="I37" s="392"/>
      <c r="J37" s="393"/>
      <c r="K37" s="394"/>
      <c r="L37" s="2"/>
    </row>
    <row r="38" spans="1:12" ht="18" customHeight="1">
      <c r="A38" s="1"/>
      <c r="B38" s="29" t="s">
        <v>25</v>
      </c>
      <c r="C38" s="10" t="s">
        <v>40</v>
      </c>
      <c r="D38" s="395">
        <v>1</v>
      </c>
      <c r="E38" s="396"/>
      <c r="F38" s="3"/>
      <c r="G38" s="399"/>
      <c r="H38" s="399"/>
      <c r="I38" s="415"/>
      <c r="J38" s="416"/>
      <c r="K38" s="265"/>
      <c r="L38" s="10"/>
    </row>
    <row r="39" spans="1:12" ht="18" customHeight="1">
      <c r="A39" s="1"/>
      <c r="B39" s="12"/>
      <c r="C39" s="6"/>
      <c r="D39" s="397"/>
      <c r="E39" s="398"/>
      <c r="F39" s="12" t="s">
        <v>8</v>
      </c>
      <c r="G39" s="400"/>
      <c r="H39" s="400"/>
      <c r="I39" s="266"/>
      <c r="J39" s="267"/>
      <c r="K39" s="268"/>
      <c r="L39" s="10"/>
    </row>
    <row r="40" spans="1:12" ht="18" customHeight="1">
      <c r="A40" s="1"/>
      <c r="B40" s="29" t="s">
        <v>26</v>
      </c>
      <c r="C40" s="10" t="s">
        <v>39</v>
      </c>
      <c r="D40" s="395">
        <v>1</v>
      </c>
      <c r="E40" s="396"/>
      <c r="F40" s="3"/>
      <c r="G40" s="399"/>
      <c r="H40" s="399"/>
      <c r="I40" s="415"/>
      <c r="J40" s="416"/>
      <c r="K40" s="265"/>
      <c r="L40" s="2"/>
    </row>
    <row r="41" spans="1:12" ht="18" customHeight="1">
      <c r="A41" s="1"/>
      <c r="B41" s="12"/>
      <c r="C41" s="6"/>
      <c r="D41" s="397"/>
      <c r="E41" s="398"/>
      <c r="F41" s="12" t="s">
        <v>8</v>
      </c>
      <c r="G41" s="400"/>
      <c r="H41" s="400"/>
      <c r="I41" s="266"/>
      <c r="J41" s="267"/>
      <c r="K41" s="268"/>
      <c r="L41" s="2"/>
    </row>
    <row r="42" spans="1:12" ht="18" customHeight="1">
      <c r="A42" s="1"/>
      <c r="B42" s="29" t="s">
        <v>36</v>
      </c>
      <c r="C42" s="10" t="s">
        <v>38</v>
      </c>
      <c r="D42" s="395">
        <v>1</v>
      </c>
      <c r="E42" s="396"/>
      <c r="F42" s="3"/>
      <c r="G42" s="399"/>
      <c r="H42" s="399"/>
      <c r="I42" s="415"/>
      <c r="J42" s="416"/>
      <c r="K42" s="265"/>
      <c r="L42" s="2"/>
    </row>
    <row r="43" spans="1:12" ht="18" customHeight="1">
      <c r="A43" s="1"/>
      <c r="B43" s="12"/>
      <c r="C43" s="6"/>
      <c r="D43" s="397"/>
      <c r="E43" s="398"/>
      <c r="F43" s="12" t="s">
        <v>8</v>
      </c>
      <c r="G43" s="400"/>
      <c r="H43" s="400"/>
      <c r="I43" s="266"/>
      <c r="J43" s="267"/>
      <c r="K43" s="268"/>
      <c r="L43" s="2"/>
    </row>
    <row r="44" spans="1:12" ht="18" customHeight="1">
      <c r="A44" s="1"/>
      <c r="B44" s="29" t="s">
        <v>710</v>
      </c>
      <c r="C44" s="3" t="s">
        <v>37</v>
      </c>
      <c r="D44" s="395">
        <v>1</v>
      </c>
      <c r="E44" s="396"/>
      <c r="F44" s="3"/>
      <c r="G44" s="399"/>
      <c r="H44" s="399"/>
      <c r="I44" s="417"/>
      <c r="J44" s="418"/>
      <c r="K44" s="419"/>
      <c r="L44" s="2"/>
    </row>
    <row r="45" spans="1:12" ht="18" customHeight="1">
      <c r="A45" s="1"/>
      <c r="B45" s="12"/>
      <c r="C45" s="6"/>
      <c r="D45" s="397"/>
      <c r="E45" s="398"/>
      <c r="F45" s="12" t="s">
        <v>8</v>
      </c>
      <c r="G45" s="400"/>
      <c r="H45" s="400"/>
      <c r="I45" s="392"/>
      <c r="J45" s="393"/>
      <c r="K45" s="394"/>
      <c r="L45" s="2"/>
    </row>
    <row r="46" spans="1:12" ht="18" customHeight="1">
      <c r="A46" s="1"/>
      <c r="B46" s="29" t="s">
        <v>711</v>
      </c>
      <c r="C46" s="10" t="s">
        <v>41</v>
      </c>
      <c r="D46" s="395">
        <v>1</v>
      </c>
      <c r="E46" s="396"/>
      <c r="F46" s="3"/>
      <c r="G46" s="399"/>
      <c r="H46" s="399"/>
      <c r="I46" s="416"/>
      <c r="J46" s="416"/>
      <c r="K46" s="265"/>
      <c r="L46" s="2"/>
    </row>
    <row r="47" spans="1:12" ht="18" customHeight="1">
      <c r="A47" s="1"/>
      <c r="B47" s="56"/>
      <c r="C47" s="10"/>
      <c r="D47" s="408"/>
      <c r="E47" s="409"/>
      <c r="F47" s="56" t="s">
        <v>8</v>
      </c>
      <c r="G47" s="407"/>
      <c r="H47" s="400"/>
      <c r="I47" s="269"/>
      <c r="J47" s="270"/>
      <c r="K47" s="271"/>
      <c r="L47" s="2"/>
    </row>
    <row r="48" spans="1:12" ht="18" customHeight="1">
      <c r="A48" s="1"/>
      <c r="B48" s="29" t="s">
        <v>42</v>
      </c>
      <c r="C48" s="57" t="s">
        <v>44</v>
      </c>
      <c r="D48" s="395">
        <v>1</v>
      </c>
      <c r="E48" s="396"/>
      <c r="F48" s="3"/>
      <c r="G48" s="399"/>
      <c r="H48" s="399"/>
      <c r="I48" s="410"/>
      <c r="J48" s="410"/>
      <c r="K48" s="265"/>
      <c r="L48" s="2"/>
    </row>
    <row r="49" spans="1:12" ht="18" customHeight="1">
      <c r="A49" s="1"/>
      <c r="B49" s="12"/>
      <c r="C49" s="58"/>
      <c r="D49" s="397"/>
      <c r="E49" s="398"/>
      <c r="F49" s="12" t="s">
        <v>8</v>
      </c>
      <c r="G49" s="400"/>
      <c r="H49" s="400"/>
      <c r="I49" s="272"/>
      <c r="J49" s="273"/>
      <c r="K49" s="268"/>
      <c r="L49" s="2"/>
    </row>
    <row r="50" spans="1:12" ht="18" customHeight="1">
      <c r="A50" s="1"/>
      <c r="B50" s="56" t="s">
        <v>43</v>
      </c>
      <c r="C50" s="10" t="s">
        <v>45</v>
      </c>
      <c r="D50" s="408">
        <v>1</v>
      </c>
      <c r="E50" s="409"/>
      <c r="F50" s="5"/>
      <c r="G50" s="407"/>
      <c r="H50" s="407"/>
      <c r="I50" s="414"/>
      <c r="J50" s="414"/>
      <c r="K50" s="274"/>
      <c r="L50" s="2"/>
    </row>
    <row r="51" spans="1:12" ht="18" customHeight="1">
      <c r="A51" s="1"/>
      <c r="B51" s="12"/>
      <c r="C51" s="10"/>
      <c r="D51" s="397"/>
      <c r="E51" s="398"/>
      <c r="F51" s="12" t="s">
        <v>8</v>
      </c>
      <c r="G51" s="400"/>
      <c r="H51" s="400"/>
      <c r="I51" s="272"/>
      <c r="J51" s="273"/>
      <c r="K51" s="268"/>
      <c r="L51" s="2"/>
    </row>
    <row r="52" spans="1:12" ht="18" customHeight="1">
      <c r="A52" s="1"/>
      <c r="B52" s="29" t="s">
        <v>9</v>
      </c>
      <c r="C52" s="3" t="s">
        <v>35</v>
      </c>
      <c r="D52" s="395">
        <v>1</v>
      </c>
      <c r="E52" s="396"/>
      <c r="F52" s="3"/>
      <c r="G52" s="399"/>
      <c r="H52" s="407"/>
      <c r="I52" s="417"/>
      <c r="J52" s="418"/>
      <c r="K52" s="419"/>
      <c r="L52" s="10"/>
    </row>
    <row r="53" spans="1:12" ht="18" customHeight="1">
      <c r="A53" s="1"/>
      <c r="B53" s="12"/>
      <c r="C53" s="10"/>
      <c r="D53" s="397"/>
      <c r="E53" s="398"/>
      <c r="F53" s="12" t="s">
        <v>8</v>
      </c>
      <c r="G53" s="400"/>
      <c r="H53" s="400"/>
      <c r="I53" s="392"/>
      <c r="J53" s="393"/>
      <c r="K53" s="394"/>
      <c r="L53" s="10"/>
    </row>
    <row r="54" spans="1:12" ht="18" customHeight="1">
      <c r="A54" s="1"/>
      <c r="B54" s="29"/>
      <c r="C54" s="3" t="s">
        <v>17</v>
      </c>
      <c r="D54" s="395">
        <v>1</v>
      </c>
      <c r="E54" s="396"/>
      <c r="F54" s="3"/>
      <c r="G54" s="399"/>
      <c r="H54" s="399"/>
      <c r="I54" s="417"/>
      <c r="J54" s="418"/>
      <c r="K54" s="419"/>
      <c r="L54" s="2"/>
    </row>
    <row r="55" spans="1:12" ht="18" customHeight="1">
      <c r="A55" s="1"/>
      <c r="B55" s="12"/>
      <c r="C55" s="6"/>
      <c r="D55" s="397"/>
      <c r="E55" s="398"/>
      <c r="F55" s="12" t="s">
        <v>8</v>
      </c>
      <c r="G55" s="400"/>
      <c r="H55" s="400"/>
      <c r="I55" s="392"/>
      <c r="J55" s="393"/>
      <c r="K55" s="394"/>
      <c r="L55" s="2"/>
    </row>
    <row r="56" spans="1:12" ht="18" customHeight="1">
      <c r="A56" s="1"/>
      <c r="B56" s="29"/>
      <c r="C56" s="3"/>
      <c r="D56" s="395"/>
      <c r="E56" s="396"/>
      <c r="F56" s="3"/>
      <c r="G56" s="399"/>
      <c r="H56" s="399"/>
      <c r="I56" s="275"/>
      <c r="J56" s="275"/>
      <c r="K56" s="276"/>
      <c r="L56" s="2"/>
    </row>
    <row r="57" spans="1:12" ht="18" customHeight="1">
      <c r="A57" s="1"/>
      <c r="B57" s="12"/>
      <c r="C57" s="6"/>
      <c r="D57" s="397"/>
      <c r="E57" s="398"/>
      <c r="F57" s="12"/>
      <c r="G57" s="400"/>
      <c r="H57" s="400"/>
      <c r="I57" s="277"/>
      <c r="J57" s="277"/>
      <c r="K57" s="278"/>
      <c r="L57" s="2"/>
    </row>
    <row r="58" spans="1:12" ht="18" customHeight="1">
      <c r="A58" s="1"/>
      <c r="B58" s="59"/>
      <c r="C58" s="2"/>
      <c r="D58" s="47"/>
      <c r="E58" s="47"/>
      <c r="F58" s="59"/>
      <c r="G58" s="43"/>
      <c r="H58" s="43"/>
      <c r="I58" s="279"/>
      <c r="J58" s="279"/>
      <c r="K58" s="279"/>
      <c r="L58" s="2"/>
    </row>
    <row r="59" spans="1:12" ht="18" customHeight="1">
      <c r="A59" s="1"/>
      <c r="B59" s="59"/>
      <c r="C59" s="2"/>
      <c r="D59" s="47"/>
      <c r="E59" s="47"/>
      <c r="F59" s="59"/>
      <c r="G59" s="43"/>
      <c r="H59" s="43"/>
      <c r="I59" s="279"/>
      <c r="J59" s="279"/>
      <c r="K59" s="279"/>
      <c r="L59" s="2"/>
    </row>
    <row r="60" spans="1:12" ht="18" customHeight="1">
      <c r="A60" s="1"/>
      <c r="B60" s="29"/>
      <c r="C60" s="60"/>
      <c r="D60" s="49"/>
      <c r="E60" s="50"/>
      <c r="F60" s="29"/>
      <c r="G60" s="53"/>
      <c r="H60" s="53"/>
      <c r="I60" s="275"/>
      <c r="J60" s="275"/>
      <c r="K60" s="276"/>
      <c r="L60" s="2"/>
    </row>
    <row r="61" spans="1:12" ht="18" customHeight="1">
      <c r="A61" s="1"/>
      <c r="B61" s="12"/>
      <c r="C61" s="61"/>
      <c r="D61" s="51"/>
      <c r="E61" s="52"/>
      <c r="F61" s="12"/>
      <c r="G61" s="54"/>
      <c r="H61" s="54"/>
      <c r="I61" s="277"/>
      <c r="J61" s="277"/>
      <c r="K61" s="278"/>
      <c r="L61" s="2"/>
    </row>
    <row r="62" spans="1:12" ht="18" customHeight="1">
      <c r="A62" s="1"/>
      <c r="B62" s="56" t="s">
        <v>27</v>
      </c>
      <c r="C62" s="5" t="s">
        <v>29</v>
      </c>
      <c r="D62" s="408">
        <v>1</v>
      </c>
      <c r="E62" s="409"/>
      <c r="F62" s="5"/>
      <c r="G62" s="407"/>
      <c r="H62" s="407"/>
      <c r="I62" s="414"/>
      <c r="J62" s="414"/>
      <c r="K62" s="274"/>
      <c r="L62" s="2"/>
    </row>
    <row r="63" spans="1:12" ht="18" customHeight="1">
      <c r="A63" s="1"/>
      <c r="B63" s="12"/>
      <c r="C63" s="10"/>
      <c r="D63" s="397"/>
      <c r="E63" s="398"/>
      <c r="F63" s="12" t="s">
        <v>8</v>
      </c>
      <c r="G63" s="400"/>
      <c r="H63" s="400"/>
      <c r="I63" s="272"/>
      <c r="J63" s="270"/>
      <c r="K63" s="268"/>
      <c r="L63" s="2"/>
    </row>
    <row r="64" spans="1:12" ht="18" customHeight="1">
      <c r="A64" s="1"/>
      <c r="B64" s="17"/>
      <c r="C64" s="3" t="s">
        <v>18</v>
      </c>
      <c r="D64" s="395">
        <v>1</v>
      </c>
      <c r="E64" s="396"/>
      <c r="F64" s="3"/>
      <c r="G64" s="399"/>
      <c r="H64" s="461"/>
      <c r="I64" s="280"/>
      <c r="J64" s="281"/>
      <c r="K64" s="282"/>
      <c r="L64" s="2"/>
    </row>
    <row r="65" spans="1:12" ht="18" customHeight="1">
      <c r="A65" s="1"/>
      <c r="B65" s="18"/>
      <c r="C65" s="10"/>
      <c r="D65" s="397"/>
      <c r="E65" s="398"/>
      <c r="F65" s="12" t="s">
        <v>8</v>
      </c>
      <c r="G65" s="400"/>
      <c r="H65" s="461"/>
      <c r="I65" s="283"/>
      <c r="J65" s="426"/>
      <c r="K65" s="427"/>
      <c r="L65" s="10"/>
    </row>
    <row r="66" spans="1:12" ht="18" customHeight="1">
      <c r="A66" s="1"/>
      <c r="B66" s="29"/>
      <c r="C66" s="3"/>
      <c r="D66" s="395"/>
      <c r="E66" s="396"/>
      <c r="F66" s="3"/>
      <c r="G66" s="399"/>
      <c r="H66" s="461"/>
      <c r="I66" s="284"/>
      <c r="J66" s="275"/>
      <c r="K66" s="276"/>
      <c r="L66" s="2"/>
    </row>
    <row r="67" spans="1:12" ht="18" customHeight="1">
      <c r="A67" s="1"/>
      <c r="B67" s="6"/>
      <c r="C67" s="10"/>
      <c r="D67" s="397"/>
      <c r="E67" s="398"/>
      <c r="F67" s="12"/>
      <c r="G67" s="400"/>
      <c r="H67" s="461"/>
      <c r="I67" s="462"/>
      <c r="J67" s="463"/>
      <c r="K67" s="464"/>
      <c r="L67" s="2"/>
    </row>
    <row r="68" spans="1:12" ht="18" customHeight="1">
      <c r="A68" s="1"/>
      <c r="B68" s="3"/>
      <c r="C68" s="3" t="s">
        <v>28</v>
      </c>
      <c r="D68" s="395">
        <v>1</v>
      </c>
      <c r="E68" s="396"/>
      <c r="F68" s="3"/>
      <c r="G68" s="399"/>
      <c r="H68" s="461"/>
      <c r="I68" s="465"/>
      <c r="J68" s="410"/>
      <c r="K68" s="285"/>
      <c r="L68" s="2"/>
    </row>
    <row r="69" spans="1:12" ht="18" customHeight="1">
      <c r="A69" s="1"/>
      <c r="B69" s="6"/>
      <c r="C69" s="10"/>
      <c r="D69" s="397"/>
      <c r="E69" s="398"/>
      <c r="F69" s="12" t="s">
        <v>8</v>
      </c>
      <c r="G69" s="400"/>
      <c r="H69" s="461"/>
      <c r="I69" s="266"/>
      <c r="J69" s="286"/>
      <c r="K69" s="268"/>
      <c r="L69" s="2"/>
    </row>
    <row r="70" spans="1:12" ht="18" customHeight="1">
      <c r="A70" s="1"/>
      <c r="B70" s="3"/>
      <c r="C70" s="3" t="s">
        <v>19</v>
      </c>
      <c r="D70" s="395">
        <v>1</v>
      </c>
      <c r="E70" s="396"/>
      <c r="F70" s="3"/>
      <c r="G70" s="399"/>
      <c r="H70" s="466"/>
      <c r="I70" s="401"/>
      <c r="J70" s="402"/>
      <c r="K70" s="403"/>
      <c r="L70" s="10"/>
    </row>
    <row r="71" spans="1:14" ht="18" customHeight="1">
      <c r="A71" s="1"/>
      <c r="B71" s="6"/>
      <c r="C71" s="58"/>
      <c r="D71" s="397"/>
      <c r="E71" s="398"/>
      <c r="F71" s="12" t="s">
        <v>8</v>
      </c>
      <c r="G71" s="400"/>
      <c r="H71" s="467"/>
      <c r="I71" s="468"/>
      <c r="J71" s="469"/>
      <c r="K71" s="470"/>
      <c r="L71" s="10"/>
      <c r="M71" s="152"/>
      <c r="N71" s="153"/>
    </row>
    <row r="72" spans="1:13" ht="18" customHeight="1">
      <c r="A72" s="1"/>
      <c r="B72" s="3"/>
      <c r="C72" s="60"/>
      <c r="D72" s="395"/>
      <c r="E72" s="396"/>
      <c r="F72" s="3"/>
      <c r="G72" s="399"/>
      <c r="H72" s="399"/>
      <c r="I72" s="401"/>
      <c r="J72" s="402"/>
      <c r="K72" s="403"/>
      <c r="L72" s="10"/>
      <c r="M72" s="154"/>
    </row>
    <row r="73" spans="1:12" ht="18" customHeight="1">
      <c r="A73" s="1"/>
      <c r="B73" s="6"/>
      <c r="C73" s="61"/>
      <c r="D73" s="397"/>
      <c r="E73" s="398"/>
      <c r="F73" s="12"/>
      <c r="G73" s="400"/>
      <c r="H73" s="400"/>
      <c r="I73" s="404"/>
      <c r="J73" s="405"/>
      <c r="K73" s="406"/>
      <c r="L73" s="10"/>
    </row>
    <row r="74" spans="1:12" ht="18" customHeight="1">
      <c r="A74" s="1"/>
      <c r="B74" s="3"/>
      <c r="C74" s="3"/>
      <c r="D74" s="395"/>
      <c r="E74" s="396"/>
      <c r="F74" s="3"/>
      <c r="G74" s="399"/>
      <c r="H74" s="399"/>
      <c r="I74" s="401"/>
      <c r="J74" s="402"/>
      <c r="K74" s="403"/>
      <c r="L74" s="10"/>
    </row>
    <row r="75" spans="1:12" ht="18" customHeight="1">
      <c r="A75" s="1"/>
      <c r="B75" s="6"/>
      <c r="C75" s="6"/>
      <c r="D75" s="397"/>
      <c r="E75" s="398"/>
      <c r="F75" s="12"/>
      <c r="G75" s="400"/>
      <c r="H75" s="400"/>
      <c r="I75" s="404"/>
      <c r="J75" s="405"/>
      <c r="K75" s="406"/>
      <c r="L75" s="10"/>
    </row>
    <row r="76" spans="1:12" ht="18" customHeight="1">
      <c r="A76" s="1"/>
      <c r="B76" s="3"/>
      <c r="C76" s="3"/>
      <c r="D76" s="395"/>
      <c r="E76" s="396"/>
      <c r="F76" s="3"/>
      <c r="G76" s="399"/>
      <c r="H76" s="399"/>
      <c r="I76" s="401"/>
      <c r="J76" s="402"/>
      <c r="K76" s="403"/>
      <c r="L76" s="1"/>
    </row>
    <row r="77" spans="1:13" ht="18" customHeight="1">
      <c r="A77" s="1"/>
      <c r="B77" s="6"/>
      <c r="C77" s="6"/>
      <c r="D77" s="397"/>
      <c r="E77" s="398"/>
      <c r="F77" s="12"/>
      <c r="G77" s="400"/>
      <c r="H77" s="400"/>
      <c r="I77" s="404"/>
      <c r="J77" s="405"/>
      <c r="K77" s="406"/>
      <c r="L77" s="1"/>
      <c r="M77" s="150"/>
    </row>
    <row r="78" spans="2:11" ht="18" customHeight="1">
      <c r="B78" s="3"/>
      <c r="C78" s="3"/>
      <c r="D78" s="395"/>
      <c r="E78" s="396"/>
      <c r="F78" s="3"/>
      <c r="G78" s="399"/>
      <c r="H78" s="399"/>
      <c r="I78" s="401"/>
      <c r="J78" s="402"/>
      <c r="K78" s="403"/>
    </row>
    <row r="79" spans="2:11" ht="18" customHeight="1">
      <c r="B79" s="6"/>
      <c r="C79" s="6"/>
      <c r="D79" s="397"/>
      <c r="E79" s="398"/>
      <c r="F79" s="12"/>
      <c r="G79" s="400"/>
      <c r="H79" s="400"/>
      <c r="I79" s="404"/>
      <c r="J79" s="405"/>
      <c r="K79" s="406"/>
    </row>
    <row r="80" spans="2:11" ht="18" customHeight="1">
      <c r="B80" s="3"/>
      <c r="C80" s="3"/>
      <c r="D80" s="395"/>
      <c r="E80" s="396"/>
      <c r="F80" s="3"/>
      <c r="G80" s="399"/>
      <c r="H80" s="399"/>
      <c r="I80" s="401"/>
      <c r="J80" s="402"/>
      <c r="K80" s="403"/>
    </row>
    <row r="81" spans="2:11" ht="18" customHeight="1">
      <c r="B81" s="6"/>
      <c r="C81" s="6"/>
      <c r="D81" s="397"/>
      <c r="E81" s="398"/>
      <c r="F81" s="12"/>
      <c r="G81" s="400"/>
      <c r="H81" s="400"/>
      <c r="I81" s="404"/>
      <c r="J81" s="405"/>
      <c r="K81" s="406"/>
    </row>
    <row r="82" spans="2:11" ht="18" customHeight="1">
      <c r="B82" s="3"/>
      <c r="C82" s="3"/>
      <c r="D82" s="395"/>
      <c r="E82" s="396"/>
      <c r="F82" s="3"/>
      <c r="G82" s="399"/>
      <c r="H82" s="399"/>
      <c r="I82" s="401"/>
      <c r="J82" s="402"/>
      <c r="K82" s="403"/>
    </row>
    <row r="83" spans="2:11" ht="18" customHeight="1">
      <c r="B83" s="6"/>
      <c r="C83" s="6"/>
      <c r="D83" s="397"/>
      <c r="E83" s="398"/>
      <c r="F83" s="12"/>
      <c r="G83" s="400"/>
      <c r="H83" s="400"/>
      <c r="I83" s="404"/>
      <c r="J83" s="405"/>
      <c r="K83" s="406"/>
    </row>
    <row r="84" ht="18" customHeight="1"/>
    <row r="85" ht="18" customHeight="1"/>
  </sheetData>
  <sheetProtection/>
  <mergeCells count="170">
    <mergeCell ref="D56:E57"/>
    <mergeCell ref="G56:G57"/>
    <mergeCell ref="H56:H57"/>
    <mergeCell ref="D72:E73"/>
    <mergeCell ref="G72:G73"/>
    <mergeCell ref="H72:H73"/>
    <mergeCell ref="D68:E69"/>
    <mergeCell ref="G68:G69"/>
    <mergeCell ref="H68:H69"/>
    <mergeCell ref="G64:G65"/>
    <mergeCell ref="I72:K72"/>
    <mergeCell ref="I73:K73"/>
    <mergeCell ref="D74:E75"/>
    <mergeCell ref="G74:G75"/>
    <mergeCell ref="H74:H75"/>
    <mergeCell ref="I74:K74"/>
    <mergeCell ref="I75:K75"/>
    <mergeCell ref="I68:J68"/>
    <mergeCell ref="D70:E71"/>
    <mergeCell ref="G70:G71"/>
    <mergeCell ref="H70:H71"/>
    <mergeCell ref="I70:K70"/>
    <mergeCell ref="I71:K71"/>
    <mergeCell ref="H64:H65"/>
    <mergeCell ref="D66:E67"/>
    <mergeCell ref="G66:G67"/>
    <mergeCell ref="H66:H67"/>
    <mergeCell ref="I67:K67"/>
    <mergeCell ref="I33:K33"/>
    <mergeCell ref="G36:G37"/>
    <mergeCell ref="G42:G43"/>
    <mergeCell ref="D44:E45"/>
    <mergeCell ref="D50:E51"/>
    <mergeCell ref="I25:K25"/>
    <mergeCell ref="G20:G21"/>
    <mergeCell ref="D54:E55"/>
    <mergeCell ref="I55:K55"/>
    <mergeCell ref="H18:H19"/>
    <mergeCell ref="I20:K20"/>
    <mergeCell ref="I21:K21"/>
    <mergeCell ref="I22:K22"/>
    <mergeCell ref="D18:E19"/>
    <mergeCell ref="D52:E53"/>
    <mergeCell ref="I16:K16"/>
    <mergeCell ref="I17:K17"/>
    <mergeCell ref="I18:K18"/>
    <mergeCell ref="I24:K24"/>
    <mergeCell ref="D16:E17"/>
    <mergeCell ref="G16:G17"/>
    <mergeCell ref="H16:H17"/>
    <mergeCell ref="I19:K19"/>
    <mergeCell ref="I23:K23"/>
    <mergeCell ref="C5:C7"/>
    <mergeCell ref="D5:E7"/>
    <mergeCell ref="G5:G6"/>
    <mergeCell ref="H5:H6"/>
    <mergeCell ref="C8:E9"/>
    <mergeCell ref="I12:K12"/>
    <mergeCell ref="D12:E13"/>
    <mergeCell ref="G12:G13"/>
    <mergeCell ref="H12:H13"/>
    <mergeCell ref="G8:G9"/>
    <mergeCell ref="I5:K7"/>
    <mergeCell ref="I8:K8"/>
    <mergeCell ref="I9:K9"/>
    <mergeCell ref="I13:K13"/>
    <mergeCell ref="H14:H15"/>
    <mergeCell ref="I14:K14"/>
    <mergeCell ref="I15:K15"/>
    <mergeCell ref="H10:H11"/>
    <mergeCell ref="I10:K10"/>
    <mergeCell ref="I11:K11"/>
    <mergeCell ref="D14:E15"/>
    <mergeCell ref="G14:G15"/>
    <mergeCell ref="G22:G23"/>
    <mergeCell ref="D28:E29"/>
    <mergeCell ref="D24:E25"/>
    <mergeCell ref="H8:H9"/>
    <mergeCell ref="D10:E11"/>
    <mergeCell ref="G10:G11"/>
    <mergeCell ref="G18:G19"/>
    <mergeCell ref="G24:G25"/>
    <mergeCell ref="D30:E31"/>
    <mergeCell ref="G26:G27"/>
    <mergeCell ref="G28:G29"/>
    <mergeCell ref="H20:H21"/>
    <mergeCell ref="H22:H23"/>
    <mergeCell ref="D26:E27"/>
    <mergeCell ref="D20:E21"/>
    <mergeCell ref="D22:E23"/>
    <mergeCell ref="H44:H45"/>
    <mergeCell ref="D34:E35"/>
    <mergeCell ref="G34:G35"/>
    <mergeCell ref="B3:K3"/>
    <mergeCell ref="H24:H25"/>
    <mergeCell ref="H26:H27"/>
    <mergeCell ref="H28:H29"/>
    <mergeCell ref="H30:H31"/>
    <mergeCell ref="D38:E39"/>
    <mergeCell ref="G38:G39"/>
    <mergeCell ref="H52:H53"/>
    <mergeCell ref="I29:K29"/>
    <mergeCell ref="I30:K30"/>
    <mergeCell ref="D46:E47"/>
    <mergeCell ref="G46:G47"/>
    <mergeCell ref="H46:H47"/>
    <mergeCell ref="I46:J46"/>
    <mergeCell ref="G30:G31"/>
    <mergeCell ref="D36:E37"/>
    <mergeCell ref="G44:G45"/>
    <mergeCell ref="I42:J42"/>
    <mergeCell ref="H42:H43"/>
    <mergeCell ref="J65:K65"/>
    <mergeCell ref="G52:G53"/>
    <mergeCell ref="H54:H55"/>
    <mergeCell ref="I52:K52"/>
    <mergeCell ref="I53:K53"/>
    <mergeCell ref="I62:J62"/>
    <mergeCell ref="G54:G55"/>
    <mergeCell ref="I54:K54"/>
    <mergeCell ref="I31:K31"/>
    <mergeCell ref="I27:K27"/>
    <mergeCell ref="I28:K28"/>
    <mergeCell ref="H38:H39"/>
    <mergeCell ref="I36:K36"/>
    <mergeCell ref="I37:K37"/>
    <mergeCell ref="H36:H37"/>
    <mergeCell ref="I38:J38"/>
    <mergeCell ref="H34:H35"/>
    <mergeCell ref="I34:K34"/>
    <mergeCell ref="I26:K26"/>
    <mergeCell ref="G50:G51"/>
    <mergeCell ref="H50:H51"/>
    <mergeCell ref="I50:J50"/>
    <mergeCell ref="D40:E41"/>
    <mergeCell ref="G40:G41"/>
    <mergeCell ref="H40:H41"/>
    <mergeCell ref="I40:J40"/>
    <mergeCell ref="D42:E43"/>
    <mergeCell ref="I44:K44"/>
    <mergeCell ref="I45:K45"/>
    <mergeCell ref="D76:E77"/>
    <mergeCell ref="G76:G77"/>
    <mergeCell ref="H76:H77"/>
    <mergeCell ref="I76:K76"/>
    <mergeCell ref="I77:K77"/>
    <mergeCell ref="D48:E49"/>
    <mergeCell ref="G48:G49"/>
    <mergeCell ref="H48:H49"/>
    <mergeCell ref="I48:J48"/>
    <mergeCell ref="H62:H63"/>
    <mergeCell ref="D80:E81"/>
    <mergeCell ref="G80:G81"/>
    <mergeCell ref="H80:H81"/>
    <mergeCell ref="I80:K80"/>
    <mergeCell ref="I81:K81"/>
    <mergeCell ref="I79:K79"/>
    <mergeCell ref="D62:E63"/>
    <mergeCell ref="G62:G63"/>
    <mergeCell ref="D64:E65"/>
    <mergeCell ref="I35:K35"/>
    <mergeCell ref="D82:E83"/>
    <mergeCell ref="G82:G83"/>
    <mergeCell ref="H82:H83"/>
    <mergeCell ref="I82:K82"/>
    <mergeCell ref="I83:K83"/>
    <mergeCell ref="D78:E79"/>
    <mergeCell ref="G78:G79"/>
    <mergeCell ref="H78:H79"/>
    <mergeCell ref="I78:K78"/>
  </mergeCells>
  <dataValidations count="3">
    <dataValidation type="list" allowBlank="1" showInputMessage="1" showErrorMessage="1" sqref="B44">
      <formula1>"B-4,B-2"</formula1>
    </dataValidation>
    <dataValidation type="list" allowBlank="1" showInputMessage="1" showErrorMessage="1" sqref="B46">
      <formula1>"C,C-1"</formula1>
    </dataValidation>
    <dataValidation type="list" allowBlank="1" showInputMessage="1" showErrorMessage="1" sqref="B62">
      <formula1>"D,E"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95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2" manualBreakCount="2">
    <brk id="33" max="11" man="1"/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80" zoomScaleSheetLayoutView="80" zoomScalePageLayoutView="0" workbookViewId="0" topLeftCell="A1">
      <selection activeCell="P20" sqref="P20"/>
    </sheetView>
  </sheetViews>
  <sheetFormatPr defaultColWidth="8.59765625" defaultRowHeight="15"/>
  <cols>
    <col min="1" max="1" width="1.203125" style="137" customWidth="1"/>
    <col min="2" max="2" width="8.59765625" style="137" customWidth="1"/>
    <col min="3" max="3" width="46" style="137" customWidth="1"/>
    <col min="4" max="4" width="9" style="137" customWidth="1"/>
    <col min="5" max="5" width="4" style="137" customWidth="1"/>
    <col min="6" max="6" width="4.5" style="137" customWidth="1"/>
    <col min="7" max="7" width="18.09765625" style="137" customWidth="1"/>
    <col min="8" max="8" width="21" style="137" customWidth="1"/>
    <col min="9" max="9" width="6.69921875" style="145" bestFit="1" customWidth="1"/>
    <col min="10" max="10" width="9.3984375" style="145" bestFit="1" customWidth="1"/>
    <col min="11" max="11" width="5.8984375" style="145" bestFit="1" customWidth="1"/>
    <col min="12" max="12" width="1.203125" style="137" customWidth="1"/>
    <col min="13" max="13" width="13" style="137" bestFit="1" customWidth="1"/>
    <col min="14" max="14" width="10.59765625" style="137" bestFit="1" customWidth="1"/>
    <col min="15" max="16384" width="8.59765625" style="137" customWidth="1"/>
  </cols>
  <sheetData>
    <row r="1" spans="1:18" ht="14.25">
      <c r="A1" s="122"/>
      <c r="B1" s="122"/>
      <c r="C1" s="122"/>
      <c r="D1" s="122"/>
      <c r="E1" s="122"/>
      <c r="F1" s="122"/>
      <c r="G1" s="122"/>
      <c r="H1" s="122"/>
      <c r="I1" s="142"/>
      <c r="J1" s="142"/>
      <c r="K1" s="142"/>
      <c r="L1" s="122"/>
      <c r="M1" s="98"/>
      <c r="N1" s="98"/>
      <c r="O1" s="98"/>
      <c r="P1" s="98"/>
      <c r="Q1" s="98"/>
      <c r="R1" s="98"/>
    </row>
    <row r="2" spans="1:18" ht="14.25">
      <c r="A2" s="122"/>
      <c r="B2" s="122"/>
      <c r="C2" s="122"/>
      <c r="D2" s="122"/>
      <c r="E2" s="122"/>
      <c r="F2" s="122"/>
      <c r="G2" s="122"/>
      <c r="H2" s="122"/>
      <c r="I2" s="142"/>
      <c r="J2" s="142"/>
      <c r="K2" s="142"/>
      <c r="L2" s="122"/>
      <c r="M2" s="98"/>
      <c r="N2" s="98"/>
      <c r="O2" s="98"/>
      <c r="P2" s="98"/>
      <c r="Q2" s="98"/>
      <c r="R2" s="98"/>
    </row>
    <row r="3" spans="2:18" ht="28.5">
      <c r="B3" s="431" t="s">
        <v>31</v>
      </c>
      <c r="C3" s="432"/>
      <c r="D3" s="432"/>
      <c r="E3" s="432"/>
      <c r="F3" s="432"/>
      <c r="G3" s="432"/>
      <c r="H3" s="432"/>
      <c r="I3" s="432"/>
      <c r="J3" s="432"/>
      <c r="K3" s="432"/>
      <c r="L3" s="122"/>
      <c r="M3" s="98"/>
      <c r="N3" s="98"/>
      <c r="O3" s="98"/>
      <c r="P3" s="98"/>
      <c r="Q3" s="98"/>
      <c r="R3" s="98"/>
    </row>
    <row r="4" spans="1:18" ht="14.25">
      <c r="A4" s="122"/>
      <c r="B4" s="123"/>
      <c r="C4" s="123"/>
      <c r="D4" s="123"/>
      <c r="E4" s="123"/>
      <c r="F4" s="123"/>
      <c r="G4" s="123"/>
      <c r="H4" s="123"/>
      <c r="I4" s="143"/>
      <c r="J4" s="143"/>
      <c r="K4" s="143"/>
      <c r="L4" s="122"/>
      <c r="M4" s="98"/>
      <c r="N4" s="98"/>
      <c r="O4" s="98"/>
      <c r="P4" s="98"/>
      <c r="Q4" s="98"/>
      <c r="R4" s="98"/>
    </row>
    <row r="5" spans="1:18" ht="13.5" customHeight="1">
      <c r="A5" s="122"/>
      <c r="B5" s="30"/>
      <c r="C5" s="471" t="s">
        <v>0</v>
      </c>
      <c r="D5" s="474" t="s">
        <v>1</v>
      </c>
      <c r="E5" s="475"/>
      <c r="F5" s="124" t="s">
        <v>2</v>
      </c>
      <c r="G5" s="480" t="s">
        <v>3</v>
      </c>
      <c r="H5" s="480" t="s">
        <v>4</v>
      </c>
      <c r="I5" s="482" t="s">
        <v>5</v>
      </c>
      <c r="J5" s="483"/>
      <c r="K5" s="484"/>
      <c r="L5" s="123"/>
      <c r="M5" s="98"/>
      <c r="N5" s="98"/>
      <c r="O5" s="98"/>
      <c r="P5" s="98"/>
      <c r="Q5" s="98"/>
      <c r="R5" s="98"/>
    </row>
    <row r="6" spans="1:18" ht="14.25">
      <c r="A6" s="122"/>
      <c r="B6" s="125"/>
      <c r="C6" s="472"/>
      <c r="D6" s="476"/>
      <c r="E6" s="477"/>
      <c r="F6" s="125"/>
      <c r="G6" s="481"/>
      <c r="H6" s="481"/>
      <c r="I6" s="485"/>
      <c r="J6" s="486"/>
      <c r="K6" s="487"/>
      <c r="L6" s="123"/>
      <c r="M6" s="98"/>
      <c r="N6" s="98"/>
      <c r="O6" s="98"/>
      <c r="P6" s="98"/>
      <c r="Q6" s="98"/>
      <c r="R6" s="98"/>
    </row>
    <row r="7" spans="1:18" ht="14.25" customHeight="1">
      <c r="A7" s="122"/>
      <c r="B7" s="32"/>
      <c r="C7" s="473"/>
      <c r="D7" s="478"/>
      <c r="E7" s="479"/>
      <c r="F7" s="126" t="s">
        <v>6</v>
      </c>
      <c r="G7" s="127" t="s">
        <v>7</v>
      </c>
      <c r="H7" s="127" t="s">
        <v>7</v>
      </c>
      <c r="I7" s="488"/>
      <c r="J7" s="489"/>
      <c r="K7" s="490"/>
      <c r="L7" s="123"/>
      <c r="M7" s="98"/>
      <c r="N7" s="98"/>
      <c r="O7" s="98"/>
      <c r="P7" s="98"/>
      <c r="Q7" s="98"/>
      <c r="R7" s="98"/>
    </row>
    <row r="8" spans="2:18" ht="17.25" customHeight="1">
      <c r="B8" s="128" t="s">
        <v>80</v>
      </c>
      <c r="C8" s="30" t="str">
        <f>'内訳書'!C12</f>
        <v>一般工事</v>
      </c>
      <c r="D8" s="491"/>
      <c r="E8" s="492"/>
      <c r="F8" s="31"/>
      <c r="G8" s="495"/>
      <c r="H8" s="497"/>
      <c r="I8" s="499"/>
      <c r="J8" s="500"/>
      <c r="K8" s="501"/>
      <c r="M8" s="98"/>
      <c r="N8" s="98"/>
      <c r="O8" s="155"/>
      <c r="P8" s="156"/>
      <c r="Q8" s="156"/>
      <c r="R8" s="98"/>
    </row>
    <row r="9" spans="2:18" ht="17.25" customHeight="1">
      <c r="B9" s="32"/>
      <c r="C9" s="32"/>
      <c r="D9" s="493"/>
      <c r="E9" s="494"/>
      <c r="F9" s="33"/>
      <c r="G9" s="496"/>
      <c r="H9" s="498"/>
      <c r="I9" s="502"/>
      <c r="J9" s="503"/>
      <c r="K9" s="504"/>
      <c r="M9" s="98"/>
      <c r="N9" s="98"/>
      <c r="O9" s="155"/>
      <c r="P9" s="156"/>
      <c r="Q9" s="156"/>
      <c r="R9" s="98"/>
    </row>
    <row r="10" spans="2:18" ht="17.25" customHeight="1">
      <c r="B10" s="34"/>
      <c r="C10" s="30"/>
      <c r="D10" s="491"/>
      <c r="E10" s="492"/>
      <c r="F10" s="31"/>
      <c r="G10" s="497"/>
      <c r="H10" s="497"/>
      <c r="I10" s="499"/>
      <c r="J10" s="500"/>
      <c r="K10" s="501"/>
      <c r="M10" s="98"/>
      <c r="N10" s="98"/>
      <c r="O10" s="155"/>
      <c r="P10" s="156"/>
      <c r="Q10" s="156"/>
      <c r="R10" s="98"/>
    </row>
    <row r="11" spans="2:18" ht="17.25" customHeight="1">
      <c r="B11" s="35"/>
      <c r="C11" s="32"/>
      <c r="D11" s="493"/>
      <c r="E11" s="494"/>
      <c r="F11" s="33"/>
      <c r="G11" s="498"/>
      <c r="H11" s="498"/>
      <c r="I11" s="502"/>
      <c r="J11" s="503"/>
      <c r="K11" s="504"/>
      <c r="M11" s="98"/>
      <c r="N11" s="98"/>
      <c r="O11" s="155"/>
      <c r="P11" s="98"/>
      <c r="Q11" s="156"/>
      <c r="R11" s="98"/>
    </row>
    <row r="12" spans="2:18" ht="17.25" customHeight="1">
      <c r="B12" s="129" t="s">
        <v>83</v>
      </c>
      <c r="C12" s="30" t="s">
        <v>20</v>
      </c>
      <c r="D12" s="491">
        <v>1</v>
      </c>
      <c r="E12" s="492"/>
      <c r="F12" s="31"/>
      <c r="G12" s="497"/>
      <c r="H12" s="497"/>
      <c r="I12" s="499"/>
      <c r="J12" s="500"/>
      <c r="K12" s="501"/>
      <c r="M12" s="98"/>
      <c r="N12" s="98"/>
      <c r="O12" s="155"/>
      <c r="P12" s="98"/>
      <c r="Q12" s="156"/>
      <c r="R12" s="98"/>
    </row>
    <row r="13" spans="2:18" ht="17.25" customHeight="1">
      <c r="B13" s="32"/>
      <c r="C13" s="32"/>
      <c r="D13" s="493"/>
      <c r="E13" s="494"/>
      <c r="F13" s="33" t="s">
        <v>8</v>
      </c>
      <c r="G13" s="498"/>
      <c r="H13" s="498"/>
      <c r="I13" s="502"/>
      <c r="J13" s="503"/>
      <c r="K13" s="504"/>
      <c r="M13" s="98"/>
      <c r="N13" s="98"/>
      <c r="O13" s="155"/>
      <c r="P13" s="98"/>
      <c r="Q13" s="156"/>
      <c r="R13" s="98"/>
    </row>
    <row r="14" spans="2:18" ht="17.25" customHeight="1">
      <c r="B14" s="129" t="s">
        <v>84</v>
      </c>
      <c r="C14" s="30" t="s">
        <v>722</v>
      </c>
      <c r="D14" s="491">
        <v>1</v>
      </c>
      <c r="E14" s="492"/>
      <c r="F14" s="31"/>
      <c r="G14" s="497"/>
      <c r="H14" s="497"/>
      <c r="I14" s="499"/>
      <c r="J14" s="500"/>
      <c r="K14" s="501"/>
      <c r="M14" s="98"/>
      <c r="N14" s="98"/>
      <c r="O14" s="155"/>
      <c r="P14" s="156"/>
      <c r="Q14" s="156"/>
      <c r="R14" s="98"/>
    </row>
    <row r="15" spans="2:18" ht="17.25" customHeight="1">
      <c r="B15" s="32"/>
      <c r="C15" s="32"/>
      <c r="D15" s="493"/>
      <c r="E15" s="494"/>
      <c r="F15" s="33" t="s">
        <v>8</v>
      </c>
      <c r="G15" s="498"/>
      <c r="H15" s="498"/>
      <c r="I15" s="502"/>
      <c r="J15" s="503"/>
      <c r="K15" s="504"/>
      <c r="M15" s="98"/>
      <c r="N15" s="98"/>
      <c r="O15" s="155"/>
      <c r="P15" s="156"/>
      <c r="Q15" s="156"/>
      <c r="R15" s="98"/>
    </row>
    <row r="16" spans="2:18" ht="17.25" customHeight="1">
      <c r="B16" s="129" t="s">
        <v>85</v>
      </c>
      <c r="C16" s="30" t="s">
        <v>24</v>
      </c>
      <c r="D16" s="491">
        <v>1</v>
      </c>
      <c r="E16" s="492"/>
      <c r="F16" s="31"/>
      <c r="G16" s="497"/>
      <c r="H16" s="497"/>
      <c r="I16" s="499"/>
      <c r="J16" s="500"/>
      <c r="K16" s="501"/>
      <c r="M16" s="98"/>
      <c r="N16" s="98"/>
      <c r="O16" s="149"/>
      <c r="P16" s="156"/>
      <c r="Q16" s="156"/>
      <c r="R16" s="98"/>
    </row>
    <row r="17" spans="2:18" ht="17.25" customHeight="1">
      <c r="B17" s="35"/>
      <c r="C17" s="32"/>
      <c r="D17" s="493"/>
      <c r="E17" s="494"/>
      <c r="F17" s="33" t="s">
        <v>8</v>
      </c>
      <c r="G17" s="498"/>
      <c r="H17" s="498"/>
      <c r="I17" s="502"/>
      <c r="J17" s="503"/>
      <c r="K17" s="504"/>
      <c r="M17" s="157"/>
      <c r="N17" s="98"/>
      <c r="O17" s="155"/>
      <c r="P17" s="156"/>
      <c r="Q17" s="156"/>
      <c r="R17" s="98"/>
    </row>
    <row r="18" spans="2:18" ht="17.25" customHeight="1">
      <c r="B18" s="34"/>
      <c r="C18" s="30"/>
      <c r="D18" s="491"/>
      <c r="E18" s="492"/>
      <c r="F18" s="31"/>
      <c r="G18" s="497"/>
      <c r="H18" s="497"/>
      <c r="I18" s="499"/>
      <c r="J18" s="500"/>
      <c r="K18" s="501"/>
      <c r="M18" s="98"/>
      <c r="N18" s="98"/>
      <c r="O18" s="155"/>
      <c r="P18" s="156"/>
      <c r="Q18" s="156"/>
      <c r="R18" s="98"/>
    </row>
    <row r="19" spans="2:18" ht="17.25" customHeight="1">
      <c r="B19" s="32"/>
      <c r="C19" s="32"/>
      <c r="D19" s="493"/>
      <c r="E19" s="494"/>
      <c r="F19" s="33"/>
      <c r="G19" s="498"/>
      <c r="H19" s="498"/>
      <c r="I19" s="502"/>
      <c r="J19" s="503"/>
      <c r="K19" s="504"/>
      <c r="M19" s="98"/>
      <c r="N19" s="98"/>
      <c r="O19" s="155"/>
      <c r="P19" s="156"/>
      <c r="Q19" s="156"/>
      <c r="R19" s="98"/>
    </row>
    <row r="20" spans="2:18" ht="17.25" customHeight="1">
      <c r="B20" s="30"/>
      <c r="C20" s="30"/>
      <c r="D20" s="491"/>
      <c r="E20" s="492"/>
      <c r="F20" s="31"/>
      <c r="G20" s="497"/>
      <c r="H20" s="497"/>
      <c r="I20" s="499"/>
      <c r="J20" s="500"/>
      <c r="K20" s="501"/>
      <c r="M20" s="98"/>
      <c r="N20" s="98"/>
      <c r="O20" s="155"/>
      <c r="P20" s="156"/>
      <c r="Q20" s="156"/>
      <c r="R20" s="98"/>
    </row>
    <row r="21" spans="2:18" ht="17.25" customHeight="1">
      <c r="B21" s="32"/>
      <c r="C21" s="32"/>
      <c r="D21" s="493"/>
      <c r="E21" s="494"/>
      <c r="F21" s="33"/>
      <c r="G21" s="498"/>
      <c r="H21" s="498"/>
      <c r="I21" s="502"/>
      <c r="J21" s="503"/>
      <c r="K21" s="504"/>
      <c r="M21" s="98"/>
      <c r="N21" s="98"/>
      <c r="O21" s="155"/>
      <c r="P21" s="156"/>
      <c r="Q21" s="156"/>
      <c r="R21" s="98"/>
    </row>
    <row r="22" spans="2:18" ht="17.25" customHeight="1">
      <c r="B22" s="30"/>
      <c r="C22" s="30"/>
      <c r="D22" s="491"/>
      <c r="E22" s="492"/>
      <c r="F22" s="31"/>
      <c r="G22" s="497"/>
      <c r="H22" s="497"/>
      <c r="I22" s="499"/>
      <c r="J22" s="500"/>
      <c r="K22" s="501"/>
      <c r="M22" s="98"/>
      <c r="N22" s="98"/>
      <c r="O22" s="155"/>
      <c r="P22" s="156"/>
      <c r="Q22" s="156"/>
      <c r="R22" s="98"/>
    </row>
    <row r="23" spans="2:18" ht="17.25" customHeight="1">
      <c r="B23" s="32"/>
      <c r="C23" s="32"/>
      <c r="D23" s="493"/>
      <c r="E23" s="494"/>
      <c r="F23" s="33"/>
      <c r="G23" s="498"/>
      <c r="H23" s="498"/>
      <c r="I23" s="502"/>
      <c r="J23" s="503"/>
      <c r="K23" s="504"/>
      <c r="M23" s="98"/>
      <c r="N23" s="98"/>
      <c r="O23" s="155"/>
      <c r="P23" s="156"/>
      <c r="Q23" s="156"/>
      <c r="R23" s="98"/>
    </row>
    <row r="24" spans="2:18" ht="17.25" customHeight="1">
      <c r="B24" s="30"/>
      <c r="C24" s="30"/>
      <c r="D24" s="491"/>
      <c r="E24" s="492"/>
      <c r="F24" s="31"/>
      <c r="G24" s="497"/>
      <c r="H24" s="497"/>
      <c r="I24" s="499"/>
      <c r="J24" s="500"/>
      <c r="K24" s="501"/>
      <c r="M24" s="98"/>
      <c r="N24" s="98"/>
      <c r="O24" s="155"/>
      <c r="P24" s="156"/>
      <c r="Q24" s="156"/>
      <c r="R24" s="98"/>
    </row>
    <row r="25" spans="2:18" ht="17.25" customHeight="1">
      <c r="B25" s="32"/>
      <c r="C25" s="32"/>
      <c r="D25" s="493"/>
      <c r="E25" s="494"/>
      <c r="F25" s="33"/>
      <c r="G25" s="498"/>
      <c r="H25" s="498"/>
      <c r="I25" s="502"/>
      <c r="J25" s="503"/>
      <c r="K25" s="504"/>
      <c r="M25" s="98"/>
      <c r="N25" s="98"/>
      <c r="O25" s="155"/>
      <c r="P25" s="156"/>
      <c r="Q25" s="156"/>
      <c r="R25" s="98"/>
    </row>
    <row r="26" spans="2:18" ht="17.25" customHeight="1">
      <c r="B26" s="30"/>
      <c r="C26" s="30"/>
      <c r="D26" s="491"/>
      <c r="E26" s="492"/>
      <c r="F26" s="31"/>
      <c r="G26" s="497"/>
      <c r="H26" s="497"/>
      <c r="I26" s="499"/>
      <c r="J26" s="500"/>
      <c r="K26" s="501"/>
      <c r="M26" s="98"/>
      <c r="N26" s="98"/>
      <c r="O26" s="155"/>
      <c r="P26" s="156"/>
      <c r="Q26" s="156"/>
      <c r="R26" s="98"/>
    </row>
    <row r="27" spans="2:18" ht="17.25" customHeight="1">
      <c r="B27" s="32"/>
      <c r="C27" s="32"/>
      <c r="D27" s="493"/>
      <c r="E27" s="494"/>
      <c r="F27" s="33"/>
      <c r="G27" s="498"/>
      <c r="H27" s="498"/>
      <c r="I27" s="502"/>
      <c r="J27" s="503"/>
      <c r="K27" s="504"/>
      <c r="M27" s="98"/>
      <c r="N27" s="98"/>
      <c r="O27" s="155"/>
      <c r="P27" s="156"/>
      <c r="Q27" s="156"/>
      <c r="R27" s="98"/>
    </row>
    <row r="28" spans="2:18" ht="17.25" customHeight="1">
      <c r="B28" s="30"/>
      <c r="C28" s="30"/>
      <c r="D28" s="491"/>
      <c r="E28" s="492"/>
      <c r="F28" s="31"/>
      <c r="G28" s="497"/>
      <c r="H28" s="497"/>
      <c r="I28" s="499"/>
      <c r="J28" s="500"/>
      <c r="K28" s="501"/>
      <c r="M28" s="98"/>
      <c r="N28" s="98"/>
      <c r="O28" s="155"/>
      <c r="P28" s="156"/>
      <c r="Q28" s="156"/>
      <c r="R28" s="98"/>
    </row>
    <row r="29" spans="2:18" ht="17.25" customHeight="1">
      <c r="B29" s="32"/>
      <c r="C29" s="32"/>
      <c r="D29" s="493"/>
      <c r="E29" s="494"/>
      <c r="F29" s="33"/>
      <c r="G29" s="498"/>
      <c r="H29" s="498"/>
      <c r="I29" s="502"/>
      <c r="J29" s="503"/>
      <c r="K29" s="504"/>
      <c r="M29" s="98"/>
      <c r="N29" s="98"/>
      <c r="O29" s="155"/>
      <c r="P29" s="156"/>
      <c r="Q29" s="156"/>
      <c r="R29" s="98"/>
    </row>
    <row r="30" spans="2:18" ht="17.25" customHeight="1">
      <c r="B30" s="30"/>
      <c r="C30" s="30" t="str">
        <f>B8&amp;"-計"</f>
        <v>A-1-計</v>
      </c>
      <c r="D30" s="491"/>
      <c r="E30" s="492"/>
      <c r="F30" s="31"/>
      <c r="G30" s="497"/>
      <c r="H30" s="497"/>
      <c r="I30" s="499"/>
      <c r="J30" s="500"/>
      <c r="K30" s="501"/>
      <c r="M30" s="98"/>
      <c r="N30" s="98"/>
      <c r="O30" s="155"/>
      <c r="P30" s="156"/>
      <c r="Q30" s="156"/>
      <c r="R30" s="98"/>
    </row>
    <row r="31" spans="2:18" ht="17.25" customHeight="1">
      <c r="B31" s="32"/>
      <c r="C31" s="32"/>
      <c r="D31" s="493"/>
      <c r="E31" s="494"/>
      <c r="F31" s="36"/>
      <c r="G31" s="498"/>
      <c r="H31" s="498"/>
      <c r="I31" s="502"/>
      <c r="J31" s="503"/>
      <c r="K31" s="504"/>
      <c r="M31" s="157"/>
      <c r="N31" s="211"/>
      <c r="O31" s="155"/>
      <c r="P31" s="156"/>
      <c r="Q31" s="156"/>
      <c r="R31" s="98"/>
    </row>
    <row r="32" spans="4:18" ht="17.25" customHeight="1">
      <c r="D32" s="212"/>
      <c r="E32" s="212"/>
      <c r="F32" s="213"/>
      <c r="I32" s="144"/>
      <c r="J32" s="144"/>
      <c r="K32" s="144"/>
      <c r="M32" s="98"/>
      <c r="N32" s="98"/>
      <c r="O32" s="155"/>
      <c r="P32" s="156"/>
      <c r="Q32" s="156"/>
      <c r="R32" s="98"/>
    </row>
    <row r="33" spans="4:18" ht="17.25" customHeight="1">
      <c r="D33" s="212"/>
      <c r="E33" s="212"/>
      <c r="F33" s="213"/>
      <c r="I33" s="144"/>
      <c r="J33" s="144"/>
      <c r="K33" s="144"/>
      <c r="M33" s="98"/>
      <c r="N33" s="98"/>
      <c r="O33" s="155"/>
      <c r="P33" s="156"/>
      <c r="Q33" s="156"/>
      <c r="R33" s="98"/>
    </row>
  </sheetData>
  <sheetProtection/>
  <mergeCells count="66"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B3:K3"/>
    <mergeCell ref="C5:C7"/>
    <mergeCell ref="D5:E7"/>
    <mergeCell ref="G5:G6"/>
    <mergeCell ref="H5:H6"/>
    <mergeCell ref="I5:K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55"/>
  <sheetViews>
    <sheetView view="pageBreakPreview" zoomScale="80" zoomScaleSheetLayoutView="80" zoomScalePageLayoutView="0" workbookViewId="0" topLeftCell="A1">
      <selection activeCell="P17" sqref="P17"/>
    </sheetView>
  </sheetViews>
  <sheetFormatPr defaultColWidth="8.59765625" defaultRowHeight="15"/>
  <cols>
    <col min="1" max="1" width="1.203125" style="37" customWidth="1"/>
    <col min="2" max="2" width="8.59765625" style="136" customWidth="1"/>
    <col min="3" max="3" width="46" style="37" customWidth="1"/>
    <col min="4" max="4" width="9" style="37" customWidth="1"/>
    <col min="5" max="5" width="4" style="37" customWidth="1"/>
    <col min="6" max="6" width="4.5" style="37" customWidth="1"/>
    <col min="7" max="7" width="18.09765625" style="37" customWidth="1"/>
    <col min="8" max="8" width="21" style="145" customWidth="1"/>
    <col min="9" max="9" width="6.69921875" style="167" bestFit="1" customWidth="1"/>
    <col min="10" max="10" width="9.3984375" style="167" bestFit="1" customWidth="1"/>
    <col min="11" max="11" width="5.8984375" style="167" bestFit="1" customWidth="1"/>
    <col min="12" max="12" width="1.203125" style="37" customWidth="1"/>
    <col min="13" max="16384" width="8.59765625" style="37" customWidth="1"/>
  </cols>
  <sheetData>
    <row r="1" spans="1:12" ht="14.25">
      <c r="A1" s="122"/>
      <c r="B1" s="184"/>
      <c r="C1" s="122"/>
      <c r="D1" s="122"/>
      <c r="E1" s="122"/>
      <c r="F1" s="122"/>
      <c r="G1" s="122"/>
      <c r="H1" s="142"/>
      <c r="I1" s="142"/>
      <c r="J1" s="142"/>
      <c r="K1" s="142"/>
      <c r="L1" s="122"/>
    </row>
    <row r="2" spans="1:12" ht="14.25">
      <c r="A2" s="122"/>
      <c r="B2" s="184"/>
      <c r="C2" s="122"/>
      <c r="D2" s="122"/>
      <c r="E2" s="122"/>
      <c r="F2" s="122"/>
      <c r="G2" s="122"/>
      <c r="H2" s="142"/>
      <c r="I2" s="142"/>
      <c r="J2" s="142"/>
      <c r="K2" s="142"/>
      <c r="L2" s="122"/>
    </row>
    <row r="3" spans="2:12" ht="28.5">
      <c r="B3" s="431" t="s">
        <v>31</v>
      </c>
      <c r="C3" s="432"/>
      <c r="D3" s="432"/>
      <c r="E3" s="432"/>
      <c r="F3" s="432"/>
      <c r="G3" s="432"/>
      <c r="H3" s="432"/>
      <c r="I3" s="432"/>
      <c r="J3" s="432"/>
      <c r="K3" s="432"/>
      <c r="L3" s="122"/>
    </row>
    <row r="4" spans="1:12" ht="14.25">
      <c r="A4" s="122"/>
      <c r="B4" s="185"/>
      <c r="C4" s="123"/>
      <c r="D4" s="123"/>
      <c r="E4" s="123"/>
      <c r="F4" s="123"/>
      <c r="G4" s="123"/>
      <c r="H4" s="143"/>
      <c r="I4" s="143"/>
      <c r="J4" s="143"/>
      <c r="K4" s="143"/>
      <c r="L4" s="122"/>
    </row>
    <row r="5" spans="1:12" ht="13.5" customHeight="1">
      <c r="A5" s="122"/>
      <c r="B5" s="132"/>
      <c r="C5" s="471" t="s">
        <v>0</v>
      </c>
      <c r="D5" s="474" t="s">
        <v>1</v>
      </c>
      <c r="E5" s="475"/>
      <c r="F5" s="124" t="s">
        <v>2</v>
      </c>
      <c r="G5" s="480" t="s">
        <v>3</v>
      </c>
      <c r="H5" s="525" t="s">
        <v>4</v>
      </c>
      <c r="I5" s="482" t="s">
        <v>5</v>
      </c>
      <c r="J5" s="483"/>
      <c r="K5" s="484"/>
      <c r="L5" s="123"/>
    </row>
    <row r="6" spans="1:12" ht="14.25">
      <c r="A6" s="122"/>
      <c r="B6" s="186"/>
      <c r="C6" s="472"/>
      <c r="D6" s="476"/>
      <c r="E6" s="477"/>
      <c r="F6" s="125"/>
      <c r="G6" s="481"/>
      <c r="H6" s="526"/>
      <c r="I6" s="485"/>
      <c r="J6" s="486"/>
      <c r="K6" s="487"/>
      <c r="L6" s="123"/>
    </row>
    <row r="7" spans="1:12" ht="14.25" customHeight="1">
      <c r="A7" s="122"/>
      <c r="B7" s="133"/>
      <c r="C7" s="473"/>
      <c r="D7" s="478"/>
      <c r="E7" s="479"/>
      <c r="F7" s="126" t="s">
        <v>6</v>
      </c>
      <c r="G7" s="127" t="s">
        <v>7</v>
      </c>
      <c r="H7" s="170" t="s">
        <v>7</v>
      </c>
      <c r="I7" s="488"/>
      <c r="J7" s="489"/>
      <c r="K7" s="490"/>
      <c r="L7" s="123"/>
    </row>
    <row r="8" spans="2:11" ht="17.25" customHeight="1">
      <c r="B8" s="187" t="str">
        <f>'科目'!B12</f>
        <v>A-1-1</v>
      </c>
      <c r="C8" s="30" t="str">
        <f>'科目'!C12</f>
        <v>建築工事</v>
      </c>
      <c r="D8" s="491"/>
      <c r="E8" s="492"/>
      <c r="F8" s="31"/>
      <c r="G8" s="495"/>
      <c r="H8" s="508"/>
      <c r="I8" s="499"/>
      <c r="J8" s="500"/>
      <c r="K8" s="501"/>
    </row>
    <row r="9" spans="2:11" ht="17.25" customHeight="1">
      <c r="B9" s="133"/>
      <c r="C9" s="32"/>
      <c r="D9" s="493"/>
      <c r="E9" s="494"/>
      <c r="F9" s="33"/>
      <c r="G9" s="496"/>
      <c r="H9" s="509"/>
      <c r="I9" s="514"/>
      <c r="J9" s="515"/>
      <c r="K9" s="516"/>
    </row>
    <row r="10" spans="2:11" ht="17.25" customHeight="1">
      <c r="B10" s="188"/>
      <c r="C10" s="30"/>
      <c r="D10" s="491"/>
      <c r="E10" s="492"/>
      <c r="F10" s="31"/>
      <c r="G10" s="497"/>
      <c r="H10" s="508"/>
      <c r="I10" s="505"/>
      <c r="J10" s="506"/>
      <c r="K10" s="507"/>
    </row>
    <row r="11" spans="2:11" ht="17.25" customHeight="1">
      <c r="B11" s="189"/>
      <c r="C11" s="32"/>
      <c r="D11" s="493"/>
      <c r="E11" s="494"/>
      <c r="F11" s="33"/>
      <c r="G11" s="498"/>
      <c r="H11" s="509"/>
      <c r="I11" s="514"/>
      <c r="J11" s="515"/>
      <c r="K11" s="516"/>
    </row>
    <row r="12" spans="2:11" ht="17.25" customHeight="1">
      <c r="B12" s="188" t="s">
        <v>591</v>
      </c>
      <c r="C12" s="30" t="s">
        <v>608</v>
      </c>
      <c r="D12" s="491">
        <v>1</v>
      </c>
      <c r="E12" s="492"/>
      <c r="F12" s="31"/>
      <c r="G12" s="497"/>
      <c r="H12" s="508"/>
      <c r="I12" s="505"/>
      <c r="J12" s="506"/>
      <c r="K12" s="507"/>
    </row>
    <row r="13" spans="2:11" ht="17.25" customHeight="1">
      <c r="B13" s="189"/>
      <c r="C13" s="32"/>
      <c r="D13" s="493"/>
      <c r="E13" s="494"/>
      <c r="F13" s="33" t="s">
        <v>232</v>
      </c>
      <c r="G13" s="498"/>
      <c r="H13" s="509"/>
      <c r="I13" s="514"/>
      <c r="J13" s="515"/>
      <c r="K13" s="516"/>
    </row>
    <row r="14" spans="2:11" ht="17.25" customHeight="1">
      <c r="B14" s="188" t="s">
        <v>592</v>
      </c>
      <c r="C14" s="30" t="s">
        <v>720</v>
      </c>
      <c r="D14" s="491">
        <v>1</v>
      </c>
      <c r="E14" s="492"/>
      <c r="F14" s="31"/>
      <c r="G14" s="497"/>
      <c r="H14" s="508"/>
      <c r="I14" s="505"/>
      <c r="J14" s="506"/>
      <c r="K14" s="507"/>
    </row>
    <row r="15" spans="2:11" ht="17.25" customHeight="1">
      <c r="B15" s="189"/>
      <c r="C15" s="32"/>
      <c r="D15" s="493"/>
      <c r="E15" s="494"/>
      <c r="F15" s="33" t="s">
        <v>232</v>
      </c>
      <c r="G15" s="498"/>
      <c r="H15" s="509"/>
      <c r="I15" s="514"/>
      <c r="J15" s="515"/>
      <c r="K15" s="516"/>
    </row>
    <row r="16" spans="2:11" ht="17.25" customHeight="1">
      <c r="B16" s="188" t="s">
        <v>593</v>
      </c>
      <c r="C16" s="132" t="s">
        <v>609</v>
      </c>
      <c r="D16" s="491">
        <v>1</v>
      </c>
      <c r="E16" s="492"/>
      <c r="F16" s="31"/>
      <c r="G16" s="497"/>
      <c r="H16" s="508"/>
      <c r="I16" s="505"/>
      <c r="J16" s="506"/>
      <c r="K16" s="507"/>
    </row>
    <row r="17" spans="2:11" ht="17.25" customHeight="1">
      <c r="B17" s="189"/>
      <c r="C17" s="133"/>
      <c r="D17" s="493"/>
      <c r="E17" s="494"/>
      <c r="F17" s="33" t="s">
        <v>232</v>
      </c>
      <c r="G17" s="498"/>
      <c r="H17" s="509"/>
      <c r="I17" s="514"/>
      <c r="J17" s="515"/>
      <c r="K17" s="516"/>
    </row>
    <row r="18" spans="2:11" ht="17.25" customHeight="1">
      <c r="B18" s="188" t="s">
        <v>594</v>
      </c>
      <c r="C18" s="132" t="s">
        <v>610</v>
      </c>
      <c r="D18" s="491">
        <v>1</v>
      </c>
      <c r="E18" s="492"/>
      <c r="F18" s="31"/>
      <c r="G18" s="497"/>
      <c r="H18" s="508"/>
      <c r="I18" s="505"/>
      <c r="J18" s="506"/>
      <c r="K18" s="507"/>
    </row>
    <row r="19" spans="2:11" ht="17.25" customHeight="1">
      <c r="B19" s="189"/>
      <c r="C19" s="134"/>
      <c r="D19" s="493"/>
      <c r="E19" s="494"/>
      <c r="F19" s="33" t="s">
        <v>232</v>
      </c>
      <c r="G19" s="498"/>
      <c r="H19" s="509"/>
      <c r="I19" s="514"/>
      <c r="J19" s="515"/>
      <c r="K19" s="516"/>
    </row>
    <row r="20" spans="2:11" ht="17.25" customHeight="1">
      <c r="B20" s="188" t="s">
        <v>595</v>
      </c>
      <c r="C20" s="132" t="s">
        <v>611</v>
      </c>
      <c r="D20" s="491">
        <v>1</v>
      </c>
      <c r="E20" s="492"/>
      <c r="F20" s="31"/>
      <c r="G20" s="497"/>
      <c r="H20" s="508"/>
      <c r="I20" s="505"/>
      <c r="J20" s="506"/>
      <c r="K20" s="507"/>
    </row>
    <row r="21" spans="2:11" ht="17.25" customHeight="1">
      <c r="B21" s="189"/>
      <c r="C21" s="134"/>
      <c r="D21" s="493"/>
      <c r="E21" s="494"/>
      <c r="F21" s="33" t="s">
        <v>232</v>
      </c>
      <c r="G21" s="498"/>
      <c r="H21" s="509"/>
      <c r="I21" s="514"/>
      <c r="J21" s="515"/>
      <c r="K21" s="516"/>
    </row>
    <row r="22" spans="2:11" ht="17.25" customHeight="1">
      <c r="B22" s="188" t="s">
        <v>596</v>
      </c>
      <c r="C22" s="132" t="s">
        <v>612</v>
      </c>
      <c r="D22" s="491">
        <v>1</v>
      </c>
      <c r="E22" s="492"/>
      <c r="F22" s="31"/>
      <c r="G22" s="497"/>
      <c r="H22" s="508"/>
      <c r="I22" s="505"/>
      <c r="J22" s="506"/>
      <c r="K22" s="507"/>
    </row>
    <row r="23" spans="2:11" ht="17.25" customHeight="1">
      <c r="B23" s="189"/>
      <c r="C23" s="134"/>
      <c r="D23" s="493"/>
      <c r="E23" s="494"/>
      <c r="F23" s="33" t="s">
        <v>232</v>
      </c>
      <c r="G23" s="498"/>
      <c r="H23" s="509"/>
      <c r="I23" s="514"/>
      <c r="J23" s="515"/>
      <c r="K23" s="516"/>
    </row>
    <row r="24" spans="2:11" ht="17.25" customHeight="1">
      <c r="B24" s="188" t="s">
        <v>597</v>
      </c>
      <c r="C24" s="132" t="s">
        <v>613</v>
      </c>
      <c r="D24" s="491">
        <v>1</v>
      </c>
      <c r="E24" s="492"/>
      <c r="F24" s="31"/>
      <c r="G24" s="497"/>
      <c r="H24" s="508"/>
      <c r="I24" s="505"/>
      <c r="J24" s="506"/>
      <c r="K24" s="507"/>
    </row>
    <row r="25" spans="2:11" ht="17.25" customHeight="1">
      <c r="B25" s="189"/>
      <c r="C25" s="134"/>
      <c r="D25" s="493"/>
      <c r="E25" s="494"/>
      <c r="F25" s="33" t="s">
        <v>232</v>
      </c>
      <c r="G25" s="498"/>
      <c r="H25" s="509"/>
      <c r="I25" s="514"/>
      <c r="J25" s="515"/>
      <c r="K25" s="516"/>
    </row>
    <row r="26" spans="2:11" ht="17.25" customHeight="1">
      <c r="B26" s="188" t="s">
        <v>598</v>
      </c>
      <c r="C26" s="132" t="s">
        <v>614</v>
      </c>
      <c r="D26" s="491">
        <v>1</v>
      </c>
      <c r="E26" s="492"/>
      <c r="F26" s="31"/>
      <c r="G26" s="497"/>
      <c r="H26" s="508"/>
      <c r="I26" s="505"/>
      <c r="J26" s="506"/>
      <c r="K26" s="507"/>
    </row>
    <row r="27" spans="2:11" ht="17.25" customHeight="1">
      <c r="B27" s="189"/>
      <c r="C27" s="134"/>
      <c r="D27" s="493"/>
      <c r="E27" s="494"/>
      <c r="F27" s="33" t="s">
        <v>232</v>
      </c>
      <c r="G27" s="498"/>
      <c r="H27" s="509"/>
      <c r="I27" s="514"/>
      <c r="J27" s="515"/>
      <c r="K27" s="516"/>
    </row>
    <row r="28" spans="2:11" ht="17.25" customHeight="1">
      <c r="B28" s="188" t="s">
        <v>599</v>
      </c>
      <c r="C28" s="132" t="s">
        <v>721</v>
      </c>
      <c r="D28" s="491">
        <v>1</v>
      </c>
      <c r="E28" s="492"/>
      <c r="F28" s="31"/>
      <c r="G28" s="497"/>
      <c r="H28" s="508"/>
      <c r="I28" s="505"/>
      <c r="J28" s="506"/>
      <c r="K28" s="507"/>
    </row>
    <row r="29" spans="2:11" ht="17.25" customHeight="1">
      <c r="B29" s="189"/>
      <c r="C29" s="134"/>
      <c r="D29" s="493"/>
      <c r="E29" s="494"/>
      <c r="F29" s="33" t="s">
        <v>232</v>
      </c>
      <c r="G29" s="498"/>
      <c r="H29" s="509"/>
      <c r="I29" s="514"/>
      <c r="J29" s="515"/>
      <c r="K29" s="516"/>
    </row>
    <row r="30" spans="2:11" ht="17.25" customHeight="1">
      <c r="B30" s="188" t="s">
        <v>600</v>
      </c>
      <c r="C30" s="132" t="s">
        <v>615</v>
      </c>
      <c r="D30" s="491">
        <v>1</v>
      </c>
      <c r="E30" s="492"/>
      <c r="F30" s="31"/>
      <c r="G30" s="497"/>
      <c r="H30" s="508"/>
      <c r="I30" s="505"/>
      <c r="J30" s="506"/>
      <c r="K30" s="507"/>
    </row>
    <row r="31" spans="2:11" ht="17.25" customHeight="1">
      <c r="B31" s="189"/>
      <c r="C31" s="135"/>
      <c r="D31" s="493"/>
      <c r="E31" s="494"/>
      <c r="F31" s="139" t="s">
        <v>232</v>
      </c>
      <c r="G31" s="498"/>
      <c r="H31" s="509"/>
      <c r="I31" s="514"/>
      <c r="J31" s="515"/>
      <c r="K31" s="516"/>
    </row>
    <row r="32" spans="4:11" ht="17.25" customHeight="1">
      <c r="D32" s="130"/>
      <c r="E32" s="130"/>
      <c r="F32" s="131"/>
      <c r="I32" s="248"/>
      <c r="J32" s="248"/>
      <c r="K32" s="248"/>
    </row>
    <row r="33" spans="4:11" ht="17.25" customHeight="1">
      <c r="D33" s="130"/>
      <c r="E33" s="130"/>
      <c r="F33" s="131"/>
      <c r="I33" s="248"/>
      <c r="J33" s="248"/>
      <c r="K33" s="248"/>
    </row>
    <row r="34" spans="2:11" ht="17.25" customHeight="1">
      <c r="B34" s="188" t="s">
        <v>601</v>
      </c>
      <c r="C34" s="132" t="s">
        <v>616</v>
      </c>
      <c r="D34" s="491">
        <v>1</v>
      </c>
      <c r="E34" s="492"/>
      <c r="F34" s="31"/>
      <c r="G34" s="495"/>
      <c r="H34" s="508"/>
      <c r="I34" s="505"/>
      <c r="J34" s="506"/>
      <c r="K34" s="507"/>
    </row>
    <row r="35" spans="2:11" ht="17.25" customHeight="1">
      <c r="B35" s="189"/>
      <c r="C35" s="134"/>
      <c r="D35" s="493"/>
      <c r="E35" s="494"/>
      <c r="F35" s="33" t="s">
        <v>232</v>
      </c>
      <c r="G35" s="496"/>
      <c r="H35" s="509"/>
      <c r="I35" s="514"/>
      <c r="J35" s="515"/>
      <c r="K35" s="516"/>
    </row>
    <row r="36" spans="2:11" ht="17.25" customHeight="1">
      <c r="B36" s="188" t="s">
        <v>602</v>
      </c>
      <c r="C36" s="132" t="s">
        <v>617</v>
      </c>
      <c r="D36" s="491">
        <v>1</v>
      </c>
      <c r="E36" s="492"/>
      <c r="F36" s="31"/>
      <c r="G36" s="497"/>
      <c r="H36" s="508"/>
      <c r="I36" s="505"/>
      <c r="J36" s="506"/>
      <c r="K36" s="507"/>
    </row>
    <row r="37" spans="2:11" ht="17.25" customHeight="1">
      <c r="B37" s="189"/>
      <c r="C37" s="134"/>
      <c r="D37" s="493"/>
      <c r="E37" s="494"/>
      <c r="F37" s="33" t="s">
        <v>232</v>
      </c>
      <c r="G37" s="498"/>
      <c r="H37" s="509"/>
      <c r="I37" s="514"/>
      <c r="J37" s="515"/>
      <c r="K37" s="516"/>
    </row>
    <row r="38" spans="2:11" ht="17.25" customHeight="1">
      <c r="B38" s="188" t="s">
        <v>603</v>
      </c>
      <c r="C38" s="132" t="s">
        <v>618</v>
      </c>
      <c r="D38" s="491">
        <v>1</v>
      </c>
      <c r="E38" s="492"/>
      <c r="F38" s="31"/>
      <c r="G38" s="497"/>
      <c r="H38" s="508"/>
      <c r="I38" s="505"/>
      <c r="J38" s="506"/>
      <c r="K38" s="507"/>
    </row>
    <row r="39" spans="2:11" ht="17.25" customHeight="1">
      <c r="B39" s="189"/>
      <c r="C39" s="134"/>
      <c r="D39" s="493"/>
      <c r="E39" s="494"/>
      <c r="F39" s="33" t="s">
        <v>232</v>
      </c>
      <c r="G39" s="498"/>
      <c r="H39" s="509"/>
      <c r="I39" s="514"/>
      <c r="J39" s="515"/>
      <c r="K39" s="516"/>
    </row>
    <row r="40" spans="2:11" ht="17.25" customHeight="1">
      <c r="B40" s="188" t="s">
        <v>604</v>
      </c>
      <c r="C40" s="132" t="s">
        <v>619</v>
      </c>
      <c r="D40" s="491">
        <v>1</v>
      </c>
      <c r="E40" s="492"/>
      <c r="F40" s="31"/>
      <c r="G40" s="497"/>
      <c r="H40" s="508"/>
      <c r="I40" s="505"/>
      <c r="J40" s="506"/>
      <c r="K40" s="507"/>
    </row>
    <row r="41" spans="2:11" ht="17.25" customHeight="1">
      <c r="B41" s="189"/>
      <c r="C41" s="134"/>
      <c r="D41" s="493"/>
      <c r="E41" s="494"/>
      <c r="F41" s="33" t="s">
        <v>232</v>
      </c>
      <c r="G41" s="498"/>
      <c r="H41" s="509"/>
      <c r="I41" s="514"/>
      <c r="J41" s="515"/>
      <c r="K41" s="516"/>
    </row>
    <row r="42" spans="2:11" ht="17.25" customHeight="1">
      <c r="B42" s="188" t="s">
        <v>605</v>
      </c>
      <c r="C42" s="30" t="s">
        <v>620</v>
      </c>
      <c r="D42" s="491">
        <v>1</v>
      </c>
      <c r="E42" s="492"/>
      <c r="F42" s="31"/>
      <c r="G42" s="497"/>
      <c r="H42" s="508"/>
      <c r="I42" s="505"/>
      <c r="J42" s="506"/>
      <c r="K42" s="507"/>
    </row>
    <row r="43" spans="2:11" ht="17.25" customHeight="1">
      <c r="B43" s="189"/>
      <c r="C43" s="32"/>
      <c r="D43" s="493"/>
      <c r="E43" s="494"/>
      <c r="F43" s="33" t="s">
        <v>232</v>
      </c>
      <c r="G43" s="498"/>
      <c r="H43" s="509"/>
      <c r="I43" s="514"/>
      <c r="J43" s="515"/>
      <c r="K43" s="516"/>
    </row>
    <row r="44" spans="2:11" ht="17.25" customHeight="1">
      <c r="B44" s="188" t="s">
        <v>606</v>
      </c>
      <c r="C44" s="30" t="s">
        <v>621</v>
      </c>
      <c r="D44" s="491">
        <v>1</v>
      </c>
      <c r="E44" s="492"/>
      <c r="F44" s="31"/>
      <c r="G44" s="497"/>
      <c r="H44" s="508"/>
      <c r="I44" s="505"/>
      <c r="J44" s="506"/>
      <c r="K44" s="507"/>
    </row>
    <row r="45" spans="2:11" ht="17.25" customHeight="1">
      <c r="B45" s="189"/>
      <c r="C45" s="32"/>
      <c r="D45" s="493"/>
      <c r="E45" s="494"/>
      <c r="F45" s="33" t="s">
        <v>232</v>
      </c>
      <c r="G45" s="498"/>
      <c r="H45" s="509"/>
      <c r="I45" s="514"/>
      <c r="J45" s="515"/>
      <c r="K45" s="516"/>
    </row>
    <row r="46" spans="2:11" ht="17.25" customHeight="1">
      <c r="B46" s="188" t="s">
        <v>607</v>
      </c>
      <c r="C46" s="30" t="s">
        <v>622</v>
      </c>
      <c r="D46" s="491">
        <v>1</v>
      </c>
      <c r="E46" s="492"/>
      <c r="F46" s="31"/>
      <c r="G46" s="497"/>
      <c r="H46" s="508"/>
      <c r="I46" s="505"/>
      <c r="J46" s="506"/>
      <c r="K46" s="507"/>
    </row>
    <row r="47" spans="2:11" ht="17.25" customHeight="1">
      <c r="B47" s="189"/>
      <c r="C47" s="32"/>
      <c r="D47" s="493"/>
      <c r="E47" s="494"/>
      <c r="F47" s="33" t="s">
        <v>232</v>
      </c>
      <c r="G47" s="498"/>
      <c r="H47" s="509"/>
      <c r="I47" s="514"/>
      <c r="J47" s="515"/>
      <c r="K47" s="516"/>
    </row>
    <row r="48" spans="2:11" ht="17.25" customHeight="1">
      <c r="B48" s="205"/>
      <c r="C48" s="206"/>
      <c r="D48" s="517"/>
      <c r="E48" s="518"/>
      <c r="F48" s="207"/>
      <c r="G48" s="521"/>
      <c r="H48" s="523"/>
      <c r="I48" s="505"/>
      <c r="J48" s="506"/>
      <c r="K48" s="507"/>
    </row>
    <row r="49" spans="2:11" ht="17.25" customHeight="1">
      <c r="B49" s="208"/>
      <c r="C49" s="209"/>
      <c r="D49" s="519"/>
      <c r="E49" s="520"/>
      <c r="F49" s="210"/>
      <c r="G49" s="522"/>
      <c r="H49" s="524"/>
      <c r="I49" s="514"/>
      <c r="J49" s="515"/>
      <c r="K49" s="516"/>
    </row>
    <row r="50" spans="2:11" ht="17.25" customHeight="1">
      <c r="B50" s="188"/>
      <c r="C50" s="30"/>
      <c r="D50" s="491"/>
      <c r="E50" s="492"/>
      <c r="F50" s="31"/>
      <c r="G50" s="497"/>
      <c r="H50" s="508"/>
      <c r="I50" s="505"/>
      <c r="J50" s="506"/>
      <c r="K50" s="507"/>
    </row>
    <row r="51" spans="2:11" ht="17.25" customHeight="1">
      <c r="B51" s="189"/>
      <c r="C51" s="32"/>
      <c r="D51" s="493"/>
      <c r="E51" s="494"/>
      <c r="F51" s="33"/>
      <c r="G51" s="498"/>
      <c r="H51" s="509"/>
      <c r="I51" s="514"/>
      <c r="J51" s="515"/>
      <c r="K51" s="516"/>
    </row>
    <row r="52" spans="2:11" ht="17.25" customHeight="1">
      <c r="B52" s="132"/>
      <c r="C52" s="30"/>
      <c r="D52" s="491"/>
      <c r="E52" s="492"/>
      <c r="F52" s="31"/>
      <c r="G52" s="497"/>
      <c r="H52" s="508"/>
      <c r="I52" s="505"/>
      <c r="J52" s="506"/>
      <c r="K52" s="507"/>
    </row>
    <row r="53" spans="2:11" ht="17.25" customHeight="1">
      <c r="B53" s="133"/>
      <c r="C53" s="32"/>
      <c r="D53" s="493"/>
      <c r="E53" s="494"/>
      <c r="F53" s="33"/>
      <c r="G53" s="498"/>
      <c r="H53" s="509"/>
      <c r="I53" s="514"/>
      <c r="J53" s="515"/>
      <c r="K53" s="516"/>
    </row>
    <row r="54" spans="2:11" ht="17.25" customHeight="1">
      <c r="B54" s="132"/>
      <c r="C54" s="30"/>
      <c r="D54" s="491"/>
      <c r="E54" s="492"/>
      <c r="F54" s="31"/>
      <c r="G54" s="497"/>
      <c r="H54" s="508"/>
      <c r="I54" s="505"/>
      <c r="J54" s="506"/>
      <c r="K54" s="507"/>
    </row>
    <row r="55" spans="2:11" ht="17.25" customHeight="1">
      <c r="B55" s="133"/>
      <c r="C55" s="32"/>
      <c r="D55" s="493"/>
      <c r="E55" s="494"/>
      <c r="F55" s="33"/>
      <c r="G55" s="498"/>
      <c r="H55" s="509"/>
      <c r="I55" s="514"/>
      <c r="J55" s="515"/>
      <c r="K55" s="516"/>
    </row>
    <row r="56" spans="2:11" ht="17.25" customHeight="1">
      <c r="B56" s="132"/>
      <c r="C56" s="30" t="s">
        <v>366</v>
      </c>
      <c r="D56" s="491"/>
      <c r="E56" s="492"/>
      <c r="F56" s="31"/>
      <c r="G56" s="497"/>
      <c r="H56" s="508"/>
      <c r="I56" s="505"/>
      <c r="J56" s="506"/>
      <c r="K56" s="507"/>
    </row>
    <row r="57" spans="2:11" ht="17.25" customHeight="1">
      <c r="B57" s="133"/>
      <c r="C57" s="32"/>
      <c r="D57" s="493"/>
      <c r="E57" s="494"/>
      <c r="F57" s="36"/>
      <c r="G57" s="498"/>
      <c r="H57" s="509"/>
      <c r="I57" s="514"/>
      <c r="J57" s="515"/>
      <c r="K57" s="516"/>
    </row>
    <row r="58" spans="4:11" ht="17.25" customHeight="1">
      <c r="D58" s="130"/>
      <c r="E58" s="130"/>
      <c r="F58" s="131"/>
      <c r="I58" s="248"/>
      <c r="J58" s="248"/>
      <c r="K58" s="248"/>
    </row>
    <row r="59" spans="4:11" ht="17.25" customHeight="1">
      <c r="D59" s="130"/>
      <c r="E59" s="130"/>
      <c r="F59" s="131"/>
      <c r="I59" s="248"/>
      <c r="J59" s="248"/>
      <c r="K59" s="248"/>
    </row>
    <row r="60" spans="2:11" ht="17.25" customHeight="1">
      <c r="B60" s="188" t="s">
        <v>591</v>
      </c>
      <c r="C60" s="132" t="s">
        <v>624</v>
      </c>
      <c r="D60" s="491"/>
      <c r="E60" s="492"/>
      <c r="F60" s="31"/>
      <c r="G60" s="495"/>
      <c r="H60" s="508"/>
      <c r="I60" s="505"/>
      <c r="J60" s="506"/>
      <c r="K60" s="507"/>
    </row>
    <row r="61" spans="2:11" ht="17.25" customHeight="1">
      <c r="B61" s="189"/>
      <c r="C61" s="133"/>
      <c r="D61" s="493"/>
      <c r="E61" s="494"/>
      <c r="F61" s="33"/>
      <c r="G61" s="496"/>
      <c r="H61" s="509"/>
      <c r="I61" s="514"/>
      <c r="J61" s="515"/>
      <c r="K61" s="516"/>
    </row>
    <row r="62" spans="2:11" ht="17.25" customHeight="1">
      <c r="B62" s="190"/>
      <c r="C62" s="132"/>
      <c r="D62" s="491"/>
      <c r="E62" s="492"/>
      <c r="F62" s="31"/>
      <c r="G62" s="497"/>
      <c r="H62" s="508"/>
      <c r="I62" s="505"/>
      <c r="J62" s="506"/>
      <c r="K62" s="507"/>
    </row>
    <row r="63" spans="2:11" ht="17.25" customHeight="1">
      <c r="B63" s="133"/>
      <c r="C63" s="133"/>
      <c r="D63" s="493"/>
      <c r="E63" s="494"/>
      <c r="F63" s="33"/>
      <c r="G63" s="498"/>
      <c r="H63" s="509"/>
      <c r="I63" s="514"/>
      <c r="J63" s="515"/>
      <c r="K63" s="516"/>
    </row>
    <row r="64" spans="2:11" ht="17.25" customHeight="1">
      <c r="B64" s="188"/>
      <c r="C64" s="132" t="s">
        <v>113</v>
      </c>
      <c r="D64" s="491">
        <v>58.1</v>
      </c>
      <c r="E64" s="492"/>
      <c r="F64" s="31"/>
      <c r="G64" s="497"/>
      <c r="H64" s="508"/>
      <c r="I64" s="505"/>
      <c r="J64" s="506"/>
      <c r="K64" s="507"/>
    </row>
    <row r="65" spans="2:11" ht="17.25" customHeight="1">
      <c r="B65" s="189"/>
      <c r="C65" s="133"/>
      <c r="D65" s="493"/>
      <c r="E65" s="494"/>
      <c r="F65" s="33" t="s">
        <v>698</v>
      </c>
      <c r="G65" s="498"/>
      <c r="H65" s="509"/>
      <c r="I65" s="514"/>
      <c r="J65" s="515"/>
      <c r="K65" s="516"/>
    </row>
    <row r="66" spans="2:11" ht="17.25" customHeight="1">
      <c r="B66" s="188"/>
      <c r="C66" s="132" t="s">
        <v>114</v>
      </c>
      <c r="D66" s="491">
        <v>78.3</v>
      </c>
      <c r="E66" s="492"/>
      <c r="F66" s="31"/>
      <c r="G66" s="497"/>
      <c r="H66" s="508"/>
      <c r="I66" s="505"/>
      <c r="J66" s="506"/>
      <c r="K66" s="507"/>
    </row>
    <row r="67" spans="2:11" ht="17.25" customHeight="1">
      <c r="B67" s="189"/>
      <c r="C67" s="133" t="s">
        <v>237</v>
      </c>
      <c r="D67" s="493"/>
      <c r="E67" s="494"/>
      <c r="F67" s="33" t="s">
        <v>698</v>
      </c>
      <c r="G67" s="498"/>
      <c r="H67" s="509"/>
      <c r="I67" s="514"/>
      <c r="J67" s="515"/>
      <c r="K67" s="516"/>
    </row>
    <row r="68" spans="2:11" ht="17.25" customHeight="1">
      <c r="B68" s="188"/>
      <c r="C68" s="132" t="s">
        <v>115</v>
      </c>
      <c r="D68" s="491">
        <v>78.3</v>
      </c>
      <c r="E68" s="492"/>
      <c r="F68" s="31"/>
      <c r="G68" s="497"/>
      <c r="H68" s="508"/>
      <c r="I68" s="505"/>
      <c r="J68" s="506"/>
      <c r="K68" s="507"/>
    </row>
    <row r="69" spans="2:11" ht="17.25" customHeight="1">
      <c r="B69" s="189"/>
      <c r="C69" s="133"/>
      <c r="D69" s="493"/>
      <c r="E69" s="494"/>
      <c r="F69" s="33" t="s">
        <v>698</v>
      </c>
      <c r="G69" s="498"/>
      <c r="H69" s="509"/>
      <c r="I69" s="514"/>
      <c r="J69" s="515"/>
      <c r="K69" s="516"/>
    </row>
    <row r="70" spans="2:11" ht="17.25" customHeight="1">
      <c r="B70" s="188"/>
      <c r="C70" s="132" t="s">
        <v>116</v>
      </c>
      <c r="D70" s="491">
        <v>78.3</v>
      </c>
      <c r="E70" s="492"/>
      <c r="F70" s="31"/>
      <c r="G70" s="497"/>
      <c r="H70" s="508"/>
      <c r="I70" s="505"/>
      <c r="J70" s="506"/>
      <c r="K70" s="507"/>
    </row>
    <row r="71" spans="2:11" ht="17.25" customHeight="1">
      <c r="B71" s="133"/>
      <c r="C71" s="133"/>
      <c r="D71" s="493"/>
      <c r="E71" s="494"/>
      <c r="F71" s="33" t="s">
        <v>698</v>
      </c>
      <c r="G71" s="498"/>
      <c r="H71" s="509"/>
      <c r="I71" s="514"/>
      <c r="J71" s="515"/>
      <c r="K71" s="516"/>
    </row>
    <row r="72" spans="2:11" ht="17.25" customHeight="1">
      <c r="B72" s="132"/>
      <c r="C72" s="132" t="s">
        <v>117</v>
      </c>
      <c r="D72" s="491">
        <v>146</v>
      </c>
      <c r="E72" s="492"/>
      <c r="F72" s="31"/>
      <c r="G72" s="497"/>
      <c r="H72" s="508"/>
      <c r="I72" s="505"/>
      <c r="J72" s="506"/>
      <c r="K72" s="507"/>
    </row>
    <row r="73" spans="2:11" ht="17.25" customHeight="1">
      <c r="B73" s="133"/>
      <c r="C73" s="133" t="s">
        <v>238</v>
      </c>
      <c r="D73" s="493"/>
      <c r="E73" s="494"/>
      <c r="F73" s="33" t="s">
        <v>698</v>
      </c>
      <c r="G73" s="498"/>
      <c r="H73" s="509"/>
      <c r="I73" s="514"/>
      <c r="J73" s="515"/>
      <c r="K73" s="516"/>
    </row>
    <row r="74" spans="2:11" ht="17.25" customHeight="1">
      <c r="B74" s="132"/>
      <c r="C74" s="132" t="s">
        <v>118</v>
      </c>
      <c r="D74" s="491">
        <v>76.3</v>
      </c>
      <c r="E74" s="492"/>
      <c r="F74" s="31"/>
      <c r="G74" s="497"/>
      <c r="H74" s="508"/>
      <c r="I74" s="505"/>
      <c r="J74" s="506"/>
      <c r="K74" s="507"/>
    </row>
    <row r="75" spans="2:11" ht="17.25" customHeight="1">
      <c r="B75" s="133"/>
      <c r="C75" s="133"/>
      <c r="D75" s="493"/>
      <c r="E75" s="494"/>
      <c r="F75" s="33" t="s">
        <v>698</v>
      </c>
      <c r="G75" s="498"/>
      <c r="H75" s="509"/>
      <c r="I75" s="514"/>
      <c r="J75" s="515"/>
      <c r="K75" s="516"/>
    </row>
    <row r="76" spans="2:11" ht="17.25" customHeight="1">
      <c r="B76" s="132"/>
      <c r="C76" s="132" t="s">
        <v>119</v>
      </c>
      <c r="D76" s="491">
        <v>146</v>
      </c>
      <c r="E76" s="492"/>
      <c r="F76" s="31"/>
      <c r="G76" s="497"/>
      <c r="H76" s="508"/>
      <c r="I76" s="505"/>
      <c r="J76" s="506"/>
      <c r="K76" s="507"/>
    </row>
    <row r="77" spans="2:11" ht="17.25" customHeight="1">
      <c r="B77" s="133"/>
      <c r="C77" s="133"/>
      <c r="D77" s="493"/>
      <c r="E77" s="494"/>
      <c r="F77" s="33" t="s">
        <v>698</v>
      </c>
      <c r="G77" s="498"/>
      <c r="H77" s="509"/>
      <c r="I77" s="514"/>
      <c r="J77" s="515"/>
      <c r="K77" s="516"/>
    </row>
    <row r="78" spans="2:11" ht="17.25" customHeight="1">
      <c r="B78" s="132"/>
      <c r="C78" s="132"/>
      <c r="D78" s="491"/>
      <c r="E78" s="492"/>
      <c r="F78" s="31"/>
      <c r="G78" s="497"/>
      <c r="H78" s="508"/>
      <c r="I78" s="505"/>
      <c r="J78" s="506"/>
      <c r="K78" s="507"/>
    </row>
    <row r="79" spans="2:11" ht="17.25" customHeight="1">
      <c r="B79" s="133"/>
      <c r="C79" s="133"/>
      <c r="D79" s="493"/>
      <c r="E79" s="494"/>
      <c r="F79" s="33"/>
      <c r="G79" s="498"/>
      <c r="H79" s="509"/>
      <c r="I79" s="514"/>
      <c r="J79" s="515"/>
      <c r="K79" s="516"/>
    </row>
    <row r="80" spans="2:11" ht="17.25" customHeight="1">
      <c r="B80" s="132"/>
      <c r="C80" s="132"/>
      <c r="D80" s="491"/>
      <c r="E80" s="492"/>
      <c r="F80" s="31"/>
      <c r="G80" s="497"/>
      <c r="H80" s="508"/>
      <c r="I80" s="505"/>
      <c r="J80" s="506"/>
      <c r="K80" s="507"/>
    </row>
    <row r="81" spans="2:11" ht="17.25" customHeight="1">
      <c r="B81" s="133"/>
      <c r="C81" s="133"/>
      <c r="D81" s="493"/>
      <c r="E81" s="494"/>
      <c r="F81" s="33"/>
      <c r="G81" s="498"/>
      <c r="H81" s="509"/>
      <c r="I81" s="514"/>
      <c r="J81" s="515"/>
      <c r="K81" s="516"/>
    </row>
    <row r="82" spans="2:11" ht="17.25" customHeight="1">
      <c r="B82" s="132"/>
      <c r="C82" s="132" t="s">
        <v>623</v>
      </c>
      <c r="D82" s="491"/>
      <c r="E82" s="492"/>
      <c r="F82" s="31"/>
      <c r="G82" s="497"/>
      <c r="H82" s="508"/>
      <c r="I82" s="505"/>
      <c r="J82" s="506"/>
      <c r="K82" s="507"/>
    </row>
    <row r="83" spans="2:11" ht="17.25" customHeight="1">
      <c r="B83" s="133"/>
      <c r="C83" s="133"/>
      <c r="D83" s="493"/>
      <c r="E83" s="494"/>
      <c r="F83" s="36"/>
      <c r="G83" s="498"/>
      <c r="H83" s="509"/>
      <c r="I83" s="514"/>
      <c r="J83" s="515"/>
      <c r="K83" s="516"/>
    </row>
    <row r="84" spans="3:11" ht="17.25" customHeight="1">
      <c r="C84" s="136"/>
      <c r="D84" s="130"/>
      <c r="E84" s="130"/>
      <c r="F84" s="131"/>
      <c r="I84" s="248"/>
      <c r="J84" s="248"/>
      <c r="K84" s="248"/>
    </row>
    <row r="85" spans="3:11" ht="17.25" customHeight="1">
      <c r="C85" s="136"/>
      <c r="D85" s="130"/>
      <c r="E85" s="130"/>
      <c r="F85" s="131"/>
      <c r="I85" s="248"/>
      <c r="J85" s="248"/>
      <c r="K85" s="248"/>
    </row>
    <row r="86" spans="2:11" ht="17.25" customHeight="1">
      <c r="B86" s="188" t="s">
        <v>592</v>
      </c>
      <c r="C86" s="132" t="s">
        <v>720</v>
      </c>
      <c r="D86" s="491"/>
      <c r="E86" s="492"/>
      <c r="F86" s="31"/>
      <c r="G86" s="497"/>
      <c r="H86" s="508"/>
      <c r="I86" s="505"/>
      <c r="J86" s="506"/>
      <c r="K86" s="507"/>
    </row>
    <row r="87" spans="2:11" ht="17.25" customHeight="1">
      <c r="B87" s="189"/>
      <c r="C87" s="133"/>
      <c r="D87" s="493"/>
      <c r="E87" s="494"/>
      <c r="F87" s="33"/>
      <c r="G87" s="498"/>
      <c r="H87" s="509"/>
      <c r="I87" s="514"/>
      <c r="J87" s="515"/>
      <c r="K87" s="516"/>
    </row>
    <row r="88" spans="2:11" ht="17.25" customHeight="1">
      <c r="B88" s="190"/>
      <c r="C88" s="132"/>
      <c r="D88" s="491"/>
      <c r="E88" s="492"/>
      <c r="F88" s="31"/>
      <c r="G88" s="497"/>
      <c r="H88" s="508"/>
      <c r="I88" s="505"/>
      <c r="J88" s="506"/>
      <c r="K88" s="507"/>
    </row>
    <row r="89" spans="2:11" ht="17.25" customHeight="1">
      <c r="B89" s="133"/>
      <c r="C89" s="133"/>
      <c r="D89" s="493"/>
      <c r="E89" s="494"/>
      <c r="F89" s="33"/>
      <c r="G89" s="498"/>
      <c r="H89" s="509"/>
      <c r="I89" s="514"/>
      <c r="J89" s="515"/>
      <c r="K89" s="516"/>
    </row>
    <row r="90" spans="2:11" ht="17.25" customHeight="1">
      <c r="B90" s="188"/>
      <c r="C90" s="132" t="s">
        <v>120</v>
      </c>
      <c r="D90" s="491">
        <v>39.6</v>
      </c>
      <c r="E90" s="492"/>
      <c r="F90" s="31"/>
      <c r="G90" s="497"/>
      <c r="H90" s="508"/>
      <c r="I90" s="505"/>
      <c r="J90" s="506"/>
      <c r="K90" s="507"/>
    </row>
    <row r="91" spans="2:11" ht="17.25" customHeight="1">
      <c r="B91" s="189"/>
      <c r="C91" s="133" t="s">
        <v>239</v>
      </c>
      <c r="D91" s="493"/>
      <c r="E91" s="494"/>
      <c r="F91" s="33" t="s">
        <v>699</v>
      </c>
      <c r="G91" s="498"/>
      <c r="H91" s="509"/>
      <c r="I91" s="514"/>
      <c r="J91" s="515"/>
      <c r="K91" s="516"/>
    </row>
    <row r="92" spans="2:11" ht="17.25" customHeight="1">
      <c r="B92" s="188"/>
      <c r="C92" s="132" t="s">
        <v>121</v>
      </c>
      <c r="D92" s="491">
        <v>30.9</v>
      </c>
      <c r="E92" s="492"/>
      <c r="F92" s="31"/>
      <c r="G92" s="497"/>
      <c r="H92" s="508"/>
      <c r="I92" s="505"/>
      <c r="J92" s="506"/>
      <c r="K92" s="507"/>
    </row>
    <row r="93" spans="2:11" ht="17.25" customHeight="1">
      <c r="B93" s="189"/>
      <c r="C93" s="133"/>
      <c r="D93" s="493"/>
      <c r="E93" s="494"/>
      <c r="F93" s="33" t="s">
        <v>698</v>
      </c>
      <c r="G93" s="498"/>
      <c r="H93" s="509"/>
      <c r="I93" s="514"/>
      <c r="J93" s="515"/>
      <c r="K93" s="516"/>
    </row>
    <row r="94" spans="2:11" ht="17.25" customHeight="1">
      <c r="B94" s="188"/>
      <c r="C94" s="132" t="s">
        <v>122</v>
      </c>
      <c r="D94" s="491">
        <v>29.9</v>
      </c>
      <c r="E94" s="492"/>
      <c r="F94" s="31"/>
      <c r="G94" s="497"/>
      <c r="H94" s="508"/>
      <c r="I94" s="505"/>
      <c r="J94" s="506"/>
      <c r="K94" s="507"/>
    </row>
    <row r="95" spans="2:11" ht="17.25" customHeight="1">
      <c r="B95" s="189"/>
      <c r="C95" s="133" t="s">
        <v>240</v>
      </c>
      <c r="D95" s="493"/>
      <c r="E95" s="494"/>
      <c r="F95" s="33" t="s">
        <v>699</v>
      </c>
      <c r="G95" s="498"/>
      <c r="H95" s="509"/>
      <c r="I95" s="514"/>
      <c r="J95" s="515"/>
      <c r="K95" s="516"/>
    </row>
    <row r="96" spans="2:11" ht="17.25" customHeight="1">
      <c r="B96" s="188"/>
      <c r="C96" s="132" t="s">
        <v>123</v>
      </c>
      <c r="D96" s="491">
        <v>0.3</v>
      </c>
      <c r="E96" s="492"/>
      <c r="F96" s="31"/>
      <c r="G96" s="497"/>
      <c r="H96" s="508"/>
      <c r="I96" s="505"/>
      <c r="J96" s="506"/>
      <c r="K96" s="507"/>
    </row>
    <row r="97" spans="2:11" ht="17.25" customHeight="1">
      <c r="B97" s="133"/>
      <c r="C97" s="133" t="s">
        <v>240</v>
      </c>
      <c r="D97" s="493"/>
      <c r="E97" s="494"/>
      <c r="F97" s="33" t="s">
        <v>699</v>
      </c>
      <c r="G97" s="498"/>
      <c r="H97" s="509"/>
      <c r="I97" s="514"/>
      <c r="J97" s="515"/>
      <c r="K97" s="516"/>
    </row>
    <row r="98" spans="2:11" ht="17.25" customHeight="1">
      <c r="B98" s="132"/>
      <c r="C98" s="132" t="s">
        <v>262</v>
      </c>
      <c r="D98" s="491">
        <v>1</v>
      </c>
      <c r="E98" s="492"/>
      <c r="F98" s="31"/>
      <c r="G98" s="497"/>
      <c r="H98" s="508"/>
      <c r="I98" s="505"/>
      <c r="J98" s="506"/>
      <c r="K98" s="507"/>
    </row>
    <row r="99" spans="2:11" ht="17.25" customHeight="1">
      <c r="B99" s="133"/>
      <c r="C99" s="133"/>
      <c r="D99" s="493"/>
      <c r="E99" s="494"/>
      <c r="F99" s="33" t="s">
        <v>263</v>
      </c>
      <c r="G99" s="498"/>
      <c r="H99" s="509"/>
      <c r="I99" s="514"/>
      <c r="J99" s="515"/>
      <c r="K99" s="516"/>
    </row>
    <row r="100" spans="2:11" ht="17.25" customHeight="1">
      <c r="B100" s="132"/>
      <c r="C100" s="132"/>
      <c r="D100" s="491"/>
      <c r="E100" s="492"/>
      <c r="F100" s="31"/>
      <c r="G100" s="497"/>
      <c r="H100" s="508"/>
      <c r="I100" s="505"/>
      <c r="J100" s="506"/>
      <c r="K100" s="507"/>
    </row>
    <row r="101" spans="2:11" ht="17.25" customHeight="1">
      <c r="B101" s="133"/>
      <c r="C101" s="133"/>
      <c r="D101" s="493"/>
      <c r="E101" s="494"/>
      <c r="F101" s="33"/>
      <c r="G101" s="498"/>
      <c r="H101" s="509"/>
      <c r="I101" s="514"/>
      <c r="J101" s="515"/>
      <c r="K101" s="516"/>
    </row>
    <row r="102" spans="2:11" ht="17.25" customHeight="1">
      <c r="B102" s="132"/>
      <c r="C102" s="132"/>
      <c r="D102" s="491"/>
      <c r="E102" s="492"/>
      <c r="F102" s="31"/>
      <c r="G102" s="497"/>
      <c r="H102" s="508"/>
      <c r="I102" s="505"/>
      <c r="J102" s="506"/>
      <c r="K102" s="507"/>
    </row>
    <row r="103" spans="2:11" ht="17.25" customHeight="1">
      <c r="B103" s="133"/>
      <c r="C103" s="133"/>
      <c r="D103" s="493"/>
      <c r="E103" s="494"/>
      <c r="F103" s="33"/>
      <c r="G103" s="498"/>
      <c r="H103" s="509"/>
      <c r="I103" s="514"/>
      <c r="J103" s="515"/>
      <c r="K103" s="516"/>
    </row>
    <row r="104" spans="2:11" ht="17.25" customHeight="1">
      <c r="B104" s="132"/>
      <c r="C104" s="132"/>
      <c r="D104" s="491"/>
      <c r="E104" s="492"/>
      <c r="F104" s="31"/>
      <c r="G104" s="497"/>
      <c r="H104" s="508"/>
      <c r="I104" s="505"/>
      <c r="J104" s="506"/>
      <c r="K104" s="507"/>
    </row>
    <row r="105" spans="2:11" ht="17.25" customHeight="1">
      <c r="B105" s="133"/>
      <c r="C105" s="133"/>
      <c r="D105" s="493"/>
      <c r="E105" s="494"/>
      <c r="F105" s="33"/>
      <c r="G105" s="498"/>
      <c r="H105" s="509"/>
      <c r="I105" s="514"/>
      <c r="J105" s="515"/>
      <c r="K105" s="516"/>
    </row>
    <row r="106" spans="2:11" ht="17.25" customHeight="1">
      <c r="B106" s="132"/>
      <c r="C106" s="132"/>
      <c r="D106" s="491"/>
      <c r="E106" s="492"/>
      <c r="F106" s="31"/>
      <c r="G106" s="497"/>
      <c r="H106" s="508"/>
      <c r="I106" s="505"/>
      <c r="J106" s="506"/>
      <c r="K106" s="507"/>
    </row>
    <row r="107" spans="2:11" ht="17.25" customHeight="1">
      <c r="B107" s="133"/>
      <c r="C107" s="133"/>
      <c r="D107" s="493"/>
      <c r="E107" s="494"/>
      <c r="F107" s="33"/>
      <c r="G107" s="498"/>
      <c r="H107" s="509"/>
      <c r="I107" s="514"/>
      <c r="J107" s="515"/>
      <c r="K107" s="516"/>
    </row>
    <row r="108" spans="2:11" ht="17.25" customHeight="1">
      <c r="B108" s="132"/>
      <c r="C108" s="132" t="s">
        <v>630</v>
      </c>
      <c r="D108" s="491"/>
      <c r="E108" s="492"/>
      <c r="F108" s="31"/>
      <c r="G108" s="497"/>
      <c r="H108" s="508"/>
      <c r="I108" s="505"/>
      <c r="J108" s="506"/>
      <c r="K108" s="507"/>
    </row>
    <row r="109" spans="2:11" ht="17.25" customHeight="1">
      <c r="B109" s="133"/>
      <c r="C109" s="133"/>
      <c r="D109" s="493"/>
      <c r="E109" s="494"/>
      <c r="F109" s="36"/>
      <c r="G109" s="498"/>
      <c r="H109" s="509"/>
      <c r="I109" s="514"/>
      <c r="J109" s="515"/>
      <c r="K109" s="516"/>
    </row>
    <row r="110" spans="3:11" ht="17.25" customHeight="1">
      <c r="C110" s="136"/>
      <c r="D110" s="130"/>
      <c r="E110" s="130"/>
      <c r="F110" s="131"/>
      <c r="I110" s="248"/>
      <c r="J110" s="248"/>
      <c r="K110" s="248"/>
    </row>
    <row r="111" spans="3:11" ht="17.25" customHeight="1">
      <c r="C111" s="136"/>
      <c r="D111" s="130"/>
      <c r="E111" s="130"/>
      <c r="F111" s="131"/>
      <c r="I111" s="248"/>
      <c r="J111" s="248"/>
      <c r="K111" s="248"/>
    </row>
    <row r="112" spans="2:11" ht="17.25" customHeight="1">
      <c r="B112" s="188" t="s">
        <v>593</v>
      </c>
      <c r="C112" s="132" t="s">
        <v>609</v>
      </c>
      <c r="D112" s="491"/>
      <c r="E112" s="492"/>
      <c r="F112" s="31"/>
      <c r="G112" s="497"/>
      <c r="H112" s="508"/>
      <c r="I112" s="505"/>
      <c r="J112" s="506"/>
      <c r="K112" s="507"/>
    </row>
    <row r="113" spans="2:11" ht="17.25" customHeight="1">
      <c r="B113" s="189"/>
      <c r="C113" s="133"/>
      <c r="D113" s="493"/>
      <c r="E113" s="494"/>
      <c r="F113" s="33"/>
      <c r="G113" s="498"/>
      <c r="H113" s="509"/>
      <c r="I113" s="514"/>
      <c r="J113" s="515"/>
      <c r="K113" s="516"/>
    </row>
    <row r="114" spans="2:11" ht="17.25" customHeight="1">
      <c r="B114" s="190"/>
      <c r="C114" s="132"/>
      <c r="D114" s="491"/>
      <c r="E114" s="492"/>
      <c r="F114" s="31"/>
      <c r="G114" s="497"/>
      <c r="H114" s="508"/>
      <c r="I114" s="505"/>
      <c r="J114" s="506"/>
      <c r="K114" s="507"/>
    </row>
    <row r="115" spans="2:11" ht="17.25" customHeight="1">
      <c r="B115" s="133"/>
      <c r="C115" s="133"/>
      <c r="D115" s="493"/>
      <c r="E115" s="494"/>
      <c r="F115" s="33"/>
      <c r="G115" s="498"/>
      <c r="H115" s="509"/>
      <c r="I115" s="514"/>
      <c r="J115" s="515"/>
      <c r="K115" s="516"/>
    </row>
    <row r="116" spans="2:11" ht="17.25" customHeight="1">
      <c r="B116" s="188"/>
      <c r="C116" s="132" t="s">
        <v>124</v>
      </c>
      <c r="D116" s="491">
        <v>1.9</v>
      </c>
      <c r="E116" s="492"/>
      <c r="F116" s="31"/>
      <c r="G116" s="497"/>
      <c r="H116" s="508"/>
      <c r="I116" s="505"/>
      <c r="J116" s="506"/>
      <c r="K116" s="507"/>
    </row>
    <row r="117" spans="2:11" ht="17.25" customHeight="1">
      <c r="B117" s="189"/>
      <c r="C117" s="133" t="s">
        <v>737</v>
      </c>
      <c r="D117" s="493"/>
      <c r="E117" s="494"/>
      <c r="F117" s="33" t="s">
        <v>699</v>
      </c>
      <c r="G117" s="498"/>
      <c r="H117" s="509"/>
      <c r="I117" s="514"/>
      <c r="J117" s="515"/>
      <c r="K117" s="516"/>
    </row>
    <row r="118" spans="2:11" ht="17.25" customHeight="1">
      <c r="B118" s="188"/>
      <c r="C118" s="132" t="s">
        <v>124</v>
      </c>
      <c r="D118" s="491">
        <v>1.4</v>
      </c>
      <c r="E118" s="492"/>
      <c r="F118" s="31"/>
      <c r="G118" s="497"/>
      <c r="H118" s="508"/>
      <c r="I118" s="505"/>
      <c r="J118" s="506"/>
      <c r="K118" s="507"/>
    </row>
    <row r="119" spans="2:11" ht="17.25" customHeight="1">
      <c r="B119" s="189"/>
      <c r="C119" s="133" t="s">
        <v>738</v>
      </c>
      <c r="D119" s="493"/>
      <c r="E119" s="494"/>
      <c r="F119" s="33" t="s">
        <v>699</v>
      </c>
      <c r="G119" s="498"/>
      <c r="H119" s="509"/>
      <c r="I119" s="514"/>
      <c r="J119" s="515"/>
      <c r="K119" s="516"/>
    </row>
    <row r="120" spans="2:11" ht="17.25" customHeight="1">
      <c r="B120" s="188"/>
      <c r="C120" s="132"/>
      <c r="D120" s="491"/>
      <c r="E120" s="492"/>
      <c r="F120" s="31"/>
      <c r="G120" s="497"/>
      <c r="H120" s="508"/>
      <c r="I120" s="505"/>
      <c r="J120" s="506"/>
      <c r="K120" s="507"/>
    </row>
    <row r="121" spans="2:11" ht="17.25" customHeight="1">
      <c r="B121" s="189"/>
      <c r="C121" s="133"/>
      <c r="D121" s="493"/>
      <c r="E121" s="494"/>
      <c r="F121" s="33"/>
      <c r="G121" s="498"/>
      <c r="H121" s="509"/>
      <c r="I121" s="514"/>
      <c r="J121" s="515"/>
      <c r="K121" s="516"/>
    </row>
    <row r="122" spans="2:11" ht="17.25" customHeight="1">
      <c r="B122" s="188"/>
      <c r="C122" s="132"/>
      <c r="D122" s="491"/>
      <c r="E122" s="492"/>
      <c r="F122" s="31"/>
      <c r="G122" s="497"/>
      <c r="H122" s="508"/>
      <c r="I122" s="505"/>
      <c r="J122" s="506"/>
      <c r="K122" s="507"/>
    </row>
    <row r="123" spans="2:11" ht="17.25" customHeight="1">
      <c r="B123" s="133"/>
      <c r="C123" s="133"/>
      <c r="D123" s="493"/>
      <c r="E123" s="494"/>
      <c r="F123" s="33"/>
      <c r="G123" s="498"/>
      <c r="H123" s="509"/>
      <c r="I123" s="514"/>
      <c r="J123" s="515"/>
      <c r="K123" s="516"/>
    </row>
    <row r="124" spans="2:11" ht="17.25" customHeight="1">
      <c r="B124" s="132"/>
      <c r="C124" s="132"/>
      <c r="D124" s="491"/>
      <c r="E124" s="492"/>
      <c r="F124" s="31"/>
      <c r="G124" s="497"/>
      <c r="H124" s="508"/>
      <c r="I124" s="505"/>
      <c r="J124" s="506"/>
      <c r="K124" s="507"/>
    </row>
    <row r="125" spans="2:11" ht="17.25" customHeight="1">
      <c r="B125" s="133"/>
      <c r="C125" s="133"/>
      <c r="D125" s="493"/>
      <c r="E125" s="494"/>
      <c r="F125" s="33"/>
      <c r="G125" s="498"/>
      <c r="H125" s="509"/>
      <c r="I125" s="514"/>
      <c r="J125" s="515"/>
      <c r="K125" s="516"/>
    </row>
    <row r="126" spans="2:11" ht="17.25" customHeight="1">
      <c r="B126" s="132"/>
      <c r="C126" s="132"/>
      <c r="D126" s="491"/>
      <c r="E126" s="492"/>
      <c r="F126" s="31"/>
      <c r="G126" s="497"/>
      <c r="H126" s="508"/>
      <c r="I126" s="505"/>
      <c r="J126" s="506"/>
      <c r="K126" s="507"/>
    </row>
    <row r="127" spans="2:11" ht="17.25" customHeight="1">
      <c r="B127" s="133"/>
      <c r="C127" s="133"/>
      <c r="D127" s="493"/>
      <c r="E127" s="494"/>
      <c r="F127" s="33"/>
      <c r="G127" s="498"/>
      <c r="H127" s="509"/>
      <c r="I127" s="514"/>
      <c r="J127" s="515"/>
      <c r="K127" s="516"/>
    </row>
    <row r="128" spans="2:11" ht="17.25" customHeight="1">
      <c r="B128" s="132"/>
      <c r="C128" s="132"/>
      <c r="D128" s="491"/>
      <c r="E128" s="492"/>
      <c r="F128" s="31"/>
      <c r="G128" s="497"/>
      <c r="H128" s="508"/>
      <c r="I128" s="505"/>
      <c r="J128" s="506"/>
      <c r="K128" s="507"/>
    </row>
    <row r="129" spans="2:11" ht="17.25" customHeight="1">
      <c r="B129" s="133"/>
      <c r="C129" s="133"/>
      <c r="D129" s="493"/>
      <c r="E129" s="494"/>
      <c r="F129" s="33"/>
      <c r="G129" s="498"/>
      <c r="H129" s="509"/>
      <c r="I129" s="514"/>
      <c r="J129" s="515"/>
      <c r="K129" s="516"/>
    </row>
    <row r="130" spans="2:11" ht="17.25" customHeight="1">
      <c r="B130" s="132"/>
      <c r="C130" s="132"/>
      <c r="D130" s="491"/>
      <c r="E130" s="492"/>
      <c r="F130" s="31"/>
      <c r="G130" s="497"/>
      <c r="H130" s="508"/>
      <c r="I130" s="505"/>
      <c r="J130" s="506"/>
      <c r="K130" s="507"/>
    </row>
    <row r="131" spans="2:11" ht="17.25" customHeight="1">
      <c r="B131" s="133"/>
      <c r="C131" s="133"/>
      <c r="D131" s="493"/>
      <c r="E131" s="494"/>
      <c r="F131" s="33"/>
      <c r="G131" s="498"/>
      <c r="H131" s="509"/>
      <c r="I131" s="514"/>
      <c r="J131" s="515"/>
      <c r="K131" s="516"/>
    </row>
    <row r="132" spans="2:11" ht="17.25" customHeight="1">
      <c r="B132" s="132"/>
      <c r="C132" s="132"/>
      <c r="D132" s="491"/>
      <c r="E132" s="492"/>
      <c r="F132" s="31"/>
      <c r="G132" s="497"/>
      <c r="H132" s="508"/>
      <c r="I132" s="505"/>
      <c r="J132" s="506"/>
      <c r="K132" s="507"/>
    </row>
    <row r="133" spans="2:11" ht="17.25" customHeight="1">
      <c r="B133" s="133"/>
      <c r="C133" s="133"/>
      <c r="D133" s="493"/>
      <c r="E133" s="494"/>
      <c r="F133" s="33"/>
      <c r="G133" s="498"/>
      <c r="H133" s="509"/>
      <c r="I133" s="514"/>
      <c r="J133" s="515"/>
      <c r="K133" s="516"/>
    </row>
    <row r="134" spans="2:11" ht="17.25" customHeight="1">
      <c r="B134" s="132"/>
      <c r="C134" s="132" t="s">
        <v>631</v>
      </c>
      <c r="D134" s="491"/>
      <c r="E134" s="492"/>
      <c r="F134" s="31"/>
      <c r="G134" s="497"/>
      <c r="H134" s="508"/>
      <c r="I134" s="505"/>
      <c r="J134" s="506"/>
      <c r="K134" s="507"/>
    </row>
    <row r="135" spans="2:11" ht="17.25" customHeight="1">
      <c r="B135" s="133"/>
      <c r="C135" s="133"/>
      <c r="D135" s="493"/>
      <c r="E135" s="494"/>
      <c r="F135" s="36"/>
      <c r="G135" s="498"/>
      <c r="H135" s="509"/>
      <c r="I135" s="514"/>
      <c r="J135" s="515"/>
      <c r="K135" s="516"/>
    </row>
    <row r="136" spans="3:11" ht="17.25" customHeight="1">
      <c r="C136" s="136"/>
      <c r="D136" s="130"/>
      <c r="E136" s="130"/>
      <c r="F136" s="131"/>
      <c r="I136" s="248"/>
      <c r="J136" s="248"/>
      <c r="K136" s="248"/>
    </row>
    <row r="137" spans="3:11" ht="17.25" customHeight="1">
      <c r="C137" s="136"/>
      <c r="D137" s="130"/>
      <c r="E137" s="130"/>
      <c r="F137" s="131"/>
      <c r="I137" s="248"/>
      <c r="J137" s="248"/>
      <c r="K137" s="248"/>
    </row>
    <row r="138" spans="2:11" ht="17.25" customHeight="1">
      <c r="B138" s="188" t="s">
        <v>594</v>
      </c>
      <c r="C138" s="132" t="s">
        <v>610</v>
      </c>
      <c r="D138" s="491"/>
      <c r="E138" s="492"/>
      <c r="F138" s="31"/>
      <c r="G138" s="497"/>
      <c r="H138" s="508"/>
      <c r="I138" s="505"/>
      <c r="J138" s="506"/>
      <c r="K138" s="507"/>
    </row>
    <row r="139" spans="2:11" ht="17.25" customHeight="1">
      <c r="B139" s="189"/>
      <c r="C139" s="134"/>
      <c r="D139" s="493"/>
      <c r="E139" s="494"/>
      <c r="F139" s="33"/>
      <c r="G139" s="498"/>
      <c r="H139" s="509"/>
      <c r="I139" s="514"/>
      <c r="J139" s="515"/>
      <c r="K139" s="516"/>
    </row>
    <row r="140" spans="2:11" ht="17.25" customHeight="1">
      <c r="B140" s="132"/>
      <c r="C140" s="132"/>
      <c r="D140" s="491"/>
      <c r="E140" s="492"/>
      <c r="F140" s="31"/>
      <c r="G140" s="497"/>
      <c r="H140" s="508"/>
      <c r="I140" s="505"/>
      <c r="J140" s="506"/>
      <c r="K140" s="507"/>
    </row>
    <row r="141" spans="2:11" ht="17.25" customHeight="1">
      <c r="B141" s="133"/>
      <c r="C141" s="133"/>
      <c r="D141" s="493"/>
      <c r="E141" s="494"/>
      <c r="F141" s="33"/>
      <c r="G141" s="498"/>
      <c r="H141" s="509"/>
      <c r="I141" s="514"/>
      <c r="J141" s="515"/>
      <c r="K141" s="516"/>
    </row>
    <row r="142" spans="2:11" ht="17.25" customHeight="1">
      <c r="B142" s="190"/>
      <c r="C142" s="132" t="s">
        <v>215</v>
      </c>
      <c r="D142" s="491">
        <v>0.6</v>
      </c>
      <c r="E142" s="492"/>
      <c r="F142" s="31"/>
      <c r="G142" s="497"/>
      <c r="H142" s="508"/>
      <c r="I142" s="505"/>
      <c r="J142" s="506"/>
      <c r="K142" s="507"/>
    </row>
    <row r="143" spans="2:11" ht="17.25" customHeight="1">
      <c r="B143" s="133"/>
      <c r="C143" s="133" t="s">
        <v>739</v>
      </c>
      <c r="D143" s="493"/>
      <c r="E143" s="494"/>
      <c r="F143" s="33" t="s">
        <v>104</v>
      </c>
      <c r="G143" s="498"/>
      <c r="H143" s="509"/>
      <c r="I143" s="514"/>
      <c r="J143" s="515"/>
      <c r="K143" s="516"/>
    </row>
    <row r="144" spans="2:11" ht="17.25" customHeight="1">
      <c r="B144" s="188"/>
      <c r="C144" s="132" t="s">
        <v>215</v>
      </c>
      <c r="D144" s="491">
        <v>0.3</v>
      </c>
      <c r="E144" s="492"/>
      <c r="F144" s="31"/>
      <c r="G144" s="497"/>
      <c r="H144" s="508"/>
      <c r="I144" s="505"/>
      <c r="J144" s="506"/>
      <c r="K144" s="507"/>
    </row>
    <row r="145" spans="2:11" ht="17.25" customHeight="1">
      <c r="B145" s="189"/>
      <c r="C145" s="133" t="s">
        <v>740</v>
      </c>
      <c r="D145" s="493"/>
      <c r="E145" s="494"/>
      <c r="F145" s="33" t="s">
        <v>104</v>
      </c>
      <c r="G145" s="498"/>
      <c r="H145" s="509"/>
      <c r="I145" s="514"/>
      <c r="J145" s="515"/>
      <c r="K145" s="516"/>
    </row>
    <row r="146" spans="2:11" ht="17.25" customHeight="1">
      <c r="B146" s="188"/>
      <c r="C146" s="132" t="s">
        <v>216</v>
      </c>
      <c r="D146" s="510">
        <v>0.02</v>
      </c>
      <c r="E146" s="511"/>
      <c r="F146" s="31"/>
      <c r="G146" s="497"/>
      <c r="H146" s="508"/>
      <c r="I146" s="505"/>
      <c r="J146" s="506"/>
      <c r="K146" s="507"/>
    </row>
    <row r="147" spans="2:11" ht="17.25" customHeight="1">
      <c r="B147" s="189"/>
      <c r="C147" s="133"/>
      <c r="D147" s="512"/>
      <c r="E147" s="513"/>
      <c r="F147" s="33" t="s">
        <v>104</v>
      </c>
      <c r="G147" s="498"/>
      <c r="H147" s="509"/>
      <c r="I147" s="514"/>
      <c r="J147" s="515"/>
      <c r="K147" s="516"/>
    </row>
    <row r="148" spans="2:11" ht="17.25" customHeight="1">
      <c r="B148" s="188"/>
      <c r="C148" s="132" t="s">
        <v>217</v>
      </c>
      <c r="D148" s="491">
        <v>0.9</v>
      </c>
      <c r="E148" s="492"/>
      <c r="F148" s="31"/>
      <c r="G148" s="497"/>
      <c r="H148" s="508"/>
      <c r="I148" s="505"/>
      <c r="J148" s="506"/>
      <c r="K148" s="507"/>
    </row>
    <row r="149" spans="2:11" ht="17.25" customHeight="1">
      <c r="B149" s="189"/>
      <c r="C149" s="133"/>
      <c r="D149" s="493"/>
      <c r="E149" s="494"/>
      <c r="F149" s="33" t="s">
        <v>104</v>
      </c>
      <c r="G149" s="498"/>
      <c r="H149" s="509"/>
      <c r="I149" s="514"/>
      <c r="J149" s="515"/>
      <c r="K149" s="516"/>
    </row>
    <row r="150" spans="2:11" ht="17.25" customHeight="1">
      <c r="B150" s="188"/>
      <c r="C150" s="132" t="s">
        <v>218</v>
      </c>
      <c r="D150" s="491">
        <v>0.9</v>
      </c>
      <c r="E150" s="492"/>
      <c r="F150" s="31"/>
      <c r="G150" s="497"/>
      <c r="H150" s="508"/>
      <c r="I150" s="505"/>
      <c r="J150" s="506"/>
      <c r="K150" s="507"/>
    </row>
    <row r="151" spans="2:11" ht="17.25" customHeight="1">
      <c r="B151" s="133"/>
      <c r="C151" s="133"/>
      <c r="D151" s="493"/>
      <c r="E151" s="494"/>
      <c r="F151" s="33" t="s">
        <v>104</v>
      </c>
      <c r="G151" s="498"/>
      <c r="H151" s="509"/>
      <c r="I151" s="514"/>
      <c r="J151" s="515"/>
      <c r="K151" s="516"/>
    </row>
    <row r="152" spans="2:11" ht="17.25" customHeight="1">
      <c r="B152" s="132"/>
      <c r="C152" s="132"/>
      <c r="D152" s="491"/>
      <c r="E152" s="492"/>
      <c r="F152" s="31"/>
      <c r="G152" s="497"/>
      <c r="H152" s="508"/>
      <c r="I152" s="505"/>
      <c r="J152" s="506"/>
      <c r="K152" s="507"/>
    </row>
    <row r="153" spans="2:11" ht="17.25" customHeight="1">
      <c r="B153" s="133"/>
      <c r="C153" s="133"/>
      <c r="D153" s="493"/>
      <c r="E153" s="494"/>
      <c r="F153" s="33"/>
      <c r="G153" s="498"/>
      <c r="H153" s="509"/>
      <c r="I153" s="514"/>
      <c r="J153" s="515"/>
      <c r="K153" s="516"/>
    </row>
    <row r="154" spans="2:11" ht="17.25" customHeight="1">
      <c r="B154" s="132"/>
      <c r="C154" s="132"/>
      <c r="D154" s="491"/>
      <c r="E154" s="492"/>
      <c r="F154" s="31"/>
      <c r="G154" s="497"/>
      <c r="H154" s="508"/>
      <c r="I154" s="505"/>
      <c r="J154" s="506"/>
      <c r="K154" s="507"/>
    </row>
    <row r="155" spans="2:11" ht="17.25" customHeight="1">
      <c r="B155" s="133"/>
      <c r="C155" s="133"/>
      <c r="D155" s="493"/>
      <c r="E155" s="494"/>
      <c r="F155" s="33"/>
      <c r="G155" s="498"/>
      <c r="H155" s="509"/>
      <c r="I155" s="514"/>
      <c r="J155" s="515"/>
      <c r="K155" s="516"/>
    </row>
    <row r="156" spans="2:11" ht="17.25" customHeight="1">
      <c r="B156" s="132"/>
      <c r="C156" s="132"/>
      <c r="D156" s="491"/>
      <c r="E156" s="492"/>
      <c r="F156" s="31"/>
      <c r="G156" s="497"/>
      <c r="H156" s="508"/>
      <c r="I156" s="505"/>
      <c r="J156" s="506"/>
      <c r="K156" s="507"/>
    </row>
    <row r="157" spans="2:11" ht="17.25" customHeight="1">
      <c r="B157" s="133"/>
      <c r="C157" s="133"/>
      <c r="D157" s="493"/>
      <c r="E157" s="494"/>
      <c r="F157" s="33"/>
      <c r="G157" s="498"/>
      <c r="H157" s="509"/>
      <c r="I157" s="514"/>
      <c r="J157" s="515"/>
      <c r="K157" s="516"/>
    </row>
    <row r="158" spans="2:11" ht="17.25" customHeight="1">
      <c r="B158" s="132"/>
      <c r="C158" s="132"/>
      <c r="D158" s="491"/>
      <c r="E158" s="492"/>
      <c r="F158" s="31"/>
      <c r="G158" s="497"/>
      <c r="H158" s="508"/>
      <c r="I158" s="505"/>
      <c r="J158" s="506"/>
      <c r="K158" s="507"/>
    </row>
    <row r="159" spans="2:11" ht="17.25" customHeight="1">
      <c r="B159" s="133"/>
      <c r="C159" s="133"/>
      <c r="D159" s="493"/>
      <c r="E159" s="494"/>
      <c r="F159" s="33"/>
      <c r="G159" s="498"/>
      <c r="H159" s="509"/>
      <c r="I159" s="514"/>
      <c r="J159" s="515"/>
      <c r="K159" s="516"/>
    </row>
    <row r="160" spans="2:11" ht="17.25" customHeight="1">
      <c r="B160" s="132"/>
      <c r="C160" s="132" t="s">
        <v>632</v>
      </c>
      <c r="D160" s="491"/>
      <c r="E160" s="492"/>
      <c r="F160" s="31"/>
      <c r="G160" s="497"/>
      <c r="H160" s="508"/>
      <c r="I160" s="505"/>
      <c r="J160" s="506"/>
      <c r="K160" s="507"/>
    </row>
    <row r="161" spans="2:11" ht="17.25" customHeight="1">
      <c r="B161" s="133"/>
      <c r="C161" s="133"/>
      <c r="D161" s="493"/>
      <c r="E161" s="494"/>
      <c r="F161" s="36"/>
      <c r="G161" s="498"/>
      <c r="H161" s="509"/>
      <c r="I161" s="514"/>
      <c r="J161" s="515"/>
      <c r="K161" s="516"/>
    </row>
    <row r="162" spans="3:11" ht="17.25" customHeight="1">
      <c r="C162" s="136"/>
      <c r="D162" s="130"/>
      <c r="E162" s="130"/>
      <c r="F162" s="131"/>
      <c r="I162" s="249"/>
      <c r="J162" s="249"/>
      <c r="K162" s="249"/>
    </row>
    <row r="163" spans="3:11" ht="17.25" customHeight="1">
      <c r="C163" s="136"/>
      <c r="D163" s="130"/>
      <c r="E163" s="130"/>
      <c r="F163" s="131"/>
      <c r="I163" s="249"/>
      <c r="J163" s="249"/>
      <c r="K163" s="249"/>
    </row>
    <row r="164" spans="2:11" ht="17.25" customHeight="1">
      <c r="B164" s="188" t="s">
        <v>595</v>
      </c>
      <c r="C164" s="132" t="s">
        <v>611</v>
      </c>
      <c r="D164" s="491"/>
      <c r="E164" s="492"/>
      <c r="F164" s="31"/>
      <c r="G164" s="497"/>
      <c r="H164" s="508"/>
      <c r="I164" s="505"/>
      <c r="J164" s="506"/>
      <c r="K164" s="507"/>
    </row>
    <row r="165" spans="2:11" ht="17.25" customHeight="1">
      <c r="B165" s="189"/>
      <c r="C165" s="134"/>
      <c r="D165" s="493"/>
      <c r="E165" s="494"/>
      <c r="F165" s="33"/>
      <c r="G165" s="498"/>
      <c r="H165" s="509"/>
      <c r="I165" s="514"/>
      <c r="J165" s="515"/>
      <c r="K165" s="516"/>
    </row>
    <row r="166" spans="2:11" ht="17.25" customHeight="1">
      <c r="B166" s="190"/>
      <c r="C166" s="132"/>
      <c r="D166" s="491"/>
      <c r="E166" s="492"/>
      <c r="F166" s="31"/>
      <c r="G166" s="497"/>
      <c r="H166" s="508"/>
      <c r="I166" s="505"/>
      <c r="J166" s="506"/>
      <c r="K166" s="507"/>
    </row>
    <row r="167" spans="2:11" ht="17.25" customHeight="1">
      <c r="B167" s="133"/>
      <c r="C167" s="133"/>
      <c r="D167" s="493"/>
      <c r="E167" s="494"/>
      <c r="F167" s="33"/>
      <c r="G167" s="498"/>
      <c r="H167" s="509"/>
      <c r="I167" s="514"/>
      <c r="J167" s="515"/>
      <c r="K167" s="516"/>
    </row>
    <row r="168" spans="2:11" ht="17.25" customHeight="1">
      <c r="B168" s="188"/>
      <c r="C168" s="132" t="s">
        <v>219</v>
      </c>
      <c r="D168" s="491">
        <v>1.6</v>
      </c>
      <c r="E168" s="492"/>
      <c r="F168" s="31"/>
      <c r="G168" s="497"/>
      <c r="H168" s="508"/>
      <c r="I168" s="505"/>
      <c r="J168" s="506"/>
      <c r="K168" s="507"/>
    </row>
    <row r="169" spans="2:11" ht="17.25" customHeight="1">
      <c r="B169" s="189"/>
      <c r="C169" s="133" t="s">
        <v>220</v>
      </c>
      <c r="D169" s="493"/>
      <c r="E169" s="494"/>
      <c r="F169" s="33" t="s">
        <v>699</v>
      </c>
      <c r="G169" s="498"/>
      <c r="H169" s="509"/>
      <c r="I169" s="514"/>
      <c r="J169" s="515"/>
      <c r="K169" s="516"/>
    </row>
    <row r="170" spans="2:11" ht="17.25" customHeight="1">
      <c r="B170" s="188"/>
      <c r="C170" s="132" t="s">
        <v>219</v>
      </c>
      <c r="D170" s="491">
        <v>3.2</v>
      </c>
      <c r="E170" s="492"/>
      <c r="F170" s="31"/>
      <c r="G170" s="497"/>
      <c r="H170" s="508"/>
      <c r="I170" s="505"/>
      <c r="J170" s="506"/>
      <c r="K170" s="507"/>
    </row>
    <row r="171" spans="2:11" ht="17.25" customHeight="1">
      <c r="B171" s="189"/>
      <c r="C171" s="133" t="s">
        <v>221</v>
      </c>
      <c r="D171" s="493"/>
      <c r="E171" s="494"/>
      <c r="F171" s="33" t="s">
        <v>699</v>
      </c>
      <c r="G171" s="498"/>
      <c r="H171" s="509"/>
      <c r="I171" s="514"/>
      <c r="J171" s="515"/>
      <c r="K171" s="516"/>
    </row>
    <row r="172" spans="2:11" ht="17.25" customHeight="1">
      <c r="B172" s="188"/>
      <c r="C172" s="132" t="s">
        <v>219</v>
      </c>
      <c r="D172" s="491">
        <v>10.4</v>
      </c>
      <c r="E172" s="492"/>
      <c r="F172" s="31"/>
      <c r="G172" s="497"/>
      <c r="H172" s="508"/>
      <c r="I172" s="505"/>
      <c r="J172" s="506"/>
      <c r="K172" s="507"/>
    </row>
    <row r="173" spans="2:11" ht="17.25" customHeight="1">
      <c r="B173" s="189"/>
      <c r="C173" s="133" t="s">
        <v>105</v>
      </c>
      <c r="D173" s="493"/>
      <c r="E173" s="494"/>
      <c r="F173" s="33" t="s">
        <v>699</v>
      </c>
      <c r="G173" s="498"/>
      <c r="H173" s="509"/>
      <c r="I173" s="514"/>
      <c r="J173" s="515"/>
      <c r="K173" s="516"/>
    </row>
    <row r="174" spans="2:11" ht="17.25" customHeight="1">
      <c r="B174" s="188"/>
      <c r="C174" s="132" t="s">
        <v>222</v>
      </c>
      <c r="D174" s="491">
        <v>1</v>
      </c>
      <c r="E174" s="492"/>
      <c r="F174" s="31"/>
      <c r="G174" s="497"/>
      <c r="H174" s="508"/>
      <c r="I174" s="505"/>
      <c r="J174" s="506"/>
      <c r="K174" s="507"/>
    </row>
    <row r="175" spans="2:11" ht="17.25" customHeight="1">
      <c r="B175" s="133"/>
      <c r="C175" s="133"/>
      <c r="D175" s="493"/>
      <c r="E175" s="494"/>
      <c r="F175" s="33" t="s">
        <v>232</v>
      </c>
      <c r="G175" s="498"/>
      <c r="H175" s="509"/>
      <c r="I175" s="514"/>
      <c r="J175" s="515"/>
      <c r="K175" s="516"/>
    </row>
    <row r="176" spans="2:11" ht="17.25" customHeight="1">
      <c r="B176" s="132"/>
      <c r="C176" s="132" t="s">
        <v>233</v>
      </c>
      <c r="D176" s="491">
        <v>1</v>
      </c>
      <c r="E176" s="492"/>
      <c r="F176" s="31"/>
      <c r="G176" s="497"/>
      <c r="H176" s="508"/>
      <c r="I176" s="505"/>
      <c r="J176" s="506"/>
      <c r="K176" s="507"/>
    </row>
    <row r="177" spans="2:11" ht="17.25" customHeight="1">
      <c r="B177" s="133"/>
      <c r="C177" s="133"/>
      <c r="D177" s="493"/>
      <c r="E177" s="494"/>
      <c r="F177" s="33" t="s">
        <v>232</v>
      </c>
      <c r="G177" s="498"/>
      <c r="H177" s="509"/>
      <c r="I177" s="514"/>
      <c r="J177" s="515"/>
      <c r="K177" s="516"/>
    </row>
    <row r="178" spans="2:11" ht="17.25" customHeight="1">
      <c r="B178" s="132"/>
      <c r="C178" s="132" t="s">
        <v>106</v>
      </c>
      <c r="D178" s="491">
        <v>1</v>
      </c>
      <c r="E178" s="492"/>
      <c r="F178" s="31"/>
      <c r="G178" s="497"/>
      <c r="H178" s="508"/>
      <c r="I178" s="505"/>
      <c r="J178" s="506"/>
      <c r="K178" s="507"/>
    </row>
    <row r="179" spans="2:11" ht="17.25" customHeight="1">
      <c r="B179" s="133"/>
      <c r="C179" s="133"/>
      <c r="D179" s="493"/>
      <c r="E179" s="494"/>
      <c r="F179" s="33" t="s">
        <v>232</v>
      </c>
      <c r="G179" s="498"/>
      <c r="H179" s="509"/>
      <c r="I179" s="514"/>
      <c r="J179" s="515"/>
      <c r="K179" s="516"/>
    </row>
    <row r="180" spans="2:11" ht="17.25" customHeight="1">
      <c r="B180" s="132"/>
      <c r="C180" s="132"/>
      <c r="D180" s="491"/>
      <c r="E180" s="492"/>
      <c r="F180" s="31"/>
      <c r="G180" s="497"/>
      <c r="H180" s="508"/>
      <c r="I180" s="505"/>
      <c r="J180" s="506"/>
      <c r="K180" s="507"/>
    </row>
    <row r="181" spans="2:11" ht="17.25" customHeight="1">
      <c r="B181" s="133"/>
      <c r="C181" s="133"/>
      <c r="D181" s="493"/>
      <c r="E181" s="494"/>
      <c r="F181" s="33"/>
      <c r="G181" s="498"/>
      <c r="H181" s="509"/>
      <c r="I181" s="514"/>
      <c r="J181" s="515"/>
      <c r="K181" s="516"/>
    </row>
    <row r="182" spans="2:11" ht="17.25" customHeight="1">
      <c r="B182" s="132"/>
      <c r="C182" s="132"/>
      <c r="D182" s="491"/>
      <c r="E182" s="492"/>
      <c r="F182" s="31"/>
      <c r="G182" s="497"/>
      <c r="H182" s="508"/>
      <c r="I182" s="505"/>
      <c r="J182" s="506"/>
      <c r="K182" s="507"/>
    </row>
    <row r="183" spans="2:11" ht="17.25" customHeight="1">
      <c r="B183" s="133"/>
      <c r="C183" s="133"/>
      <c r="D183" s="493"/>
      <c r="E183" s="494"/>
      <c r="F183" s="33"/>
      <c r="G183" s="498"/>
      <c r="H183" s="509"/>
      <c r="I183" s="514"/>
      <c r="J183" s="515"/>
      <c r="K183" s="516"/>
    </row>
    <row r="184" spans="2:11" ht="17.25" customHeight="1">
      <c r="B184" s="132"/>
      <c r="C184" s="132"/>
      <c r="D184" s="491"/>
      <c r="E184" s="492"/>
      <c r="F184" s="31"/>
      <c r="G184" s="497"/>
      <c r="H184" s="508"/>
      <c r="I184" s="505"/>
      <c r="J184" s="506"/>
      <c r="K184" s="507"/>
    </row>
    <row r="185" spans="2:11" ht="17.25" customHeight="1">
      <c r="B185" s="133"/>
      <c r="C185" s="133"/>
      <c r="D185" s="493"/>
      <c r="E185" s="494"/>
      <c r="F185" s="33"/>
      <c r="G185" s="498"/>
      <c r="H185" s="509"/>
      <c r="I185" s="514"/>
      <c r="J185" s="515"/>
      <c r="K185" s="516"/>
    </row>
    <row r="186" spans="2:11" ht="17.25" customHeight="1">
      <c r="B186" s="132"/>
      <c r="C186" s="132" t="s">
        <v>633</v>
      </c>
      <c r="D186" s="491"/>
      <c r="E186" s="492"/>
      <c r="F186" s="31"/>
      <c r="G186" s="497"/>
      <c r="H186" s="508"/>
      <c r="I186" s="505"/>
      <c r="J186" s="506"/>
      <c r="K186" s="507"/>
    </row>
    <row r="187" spans="2:11" ht="17.25" customHeight="1">
      <c r="B187" s="133"/>
      <c r="C187" s="133"/>
      <c r="D187" s="493"/>
      <c r="E187" s="494"/>
      <c r="F187" s="36"/>
      <c r="G187" s="498"/>
      <c r="H187" s="509"/>
      <c r="I187" s="514"/>
      <c r="J187" s="515"/>
      <c r="K187" s="516"/>
    </row>
    <row r="188" spans="3:11" ht="17.25" customHeight="1">
      <c r="C188" s="136"/>
      <c r="D188" s="130"/>
      <c r="E188" s="130"/>
      <c r="F188" s="131"/>
      <c r="I188" s="249"/>
      <c r="J188" s="249"/>
      <c r="K188" s="249"/>
    </row>
    <row r="189" spans="3:11" ht="17.25" customHeight="1">
      <c r="C189" s="136"/>
      <c r="D189" s="130"/>
      <c r="E189" s="130"/>
      <c r="F189" s="131"/>
      <c r="I189" s="249"/>
      <c r="J189" s="249"/>
      <c r="K189" s="249"/>
    </row>
    <row r="190" spans="2:11" ht="17.25" customHeight="1">
      <c r="B190" s="188" t="s">
        <v>596</v>
      </c>
      <c r="C190" s="132" t="s">
        <v>612</v>
      </c>
      <c r="D190" s="491"/>
      <c r="E190" s="492"/>
      <c r="F190" s="31"/>
      <c r="G190" s="497"/>
      <c r="H190" s="508"/>
      <c r="I190" s="505"/>
      <c r="J190" s="506"/>
      <c r="K190" s="507"/>
    </row>
    <row r="191" spans="2:11" ht="17.25" customHeight="1">
      <c r="B191" s="189"/>
      <c r="C191" s="134"/>
      <c r="D191" s="493"/>
      <c r="E191" s="494"/>
      <c r="F191" s="33"/>
      <c r="G191" s="498"/>
      <c r="H191" s="509"/>
      <c r="I191" s="514"/>
      <c r="J191" s="515"/>
      <c r="K191" s="516"/>
    </row>
    <row r="192" spans="2:11" ht="17.25" customHeight="1">
      <c r="B192" s="132"/>
      <c r="C192" s="132"/>
      <c r="D192" s="491"/>
      <c r="E192" s="492"/>
      <c r="F192" s="31"/>
      <c r="G192" s="497"/>
      <c r="H192" s="508"/>
      <c r="I192" s="505"/>
      <c r="J192" s="506"/>
      <c r="K192" s="507"/>
    </row>
    <row r="193" spans="2:11" ht="17.25" customHeight="1">
      <c r="B193" s="133"/>
      <c r="C193" s="133"/>
      <c r="D193" s="493"/>
      <c r="E193" s="494"/>
      <c r="F193" s="33"/>
      <c r="G193" s="498"/>
      <c r="H193" s="509"/>
      <c r="I193" s="514"/>
      <c r="J193" s="515"/>
      <c r="K193" s="516"/>
    </row>
    <row r="194" spans="2:11" ht="17.25" customHeight="1">
      <c r="B194" s="190"/>
      <c r="C194" s="132" t="s">
        <v>223</v>
      </c>
      <c r="D194" s="491">
        <v>20</v>
      </c>
      <c r="E194" s="492"/>
      <c r="F194" s="31"/>
      <c r="G194" s="497"/>
      <c r="H194" s="508"/>
      <c r="I194" s="505"/>
      <c r="J194" s="506"/>
      <c r="K194" s="507"/>
    </row>
    <row r="195" spans="2:11" ht="17.25" customHeight="1">
      <c r="B195" s="133"/>
      <c r="C195" s="133" t="s">
        <v>224</v>
      </c>
      <c r="D195" s="493"/>
      <c r="E195" s="494"/>
      <c r="F195" s="33" t="s">
        <v>698</v>
      </c>
      <c r="G195" s="498"/>
      <c r="H195" s="509"/>
      <c r="I195" s="514"/>
      <c r="J195" s="515"/>
      <c r="K195" s="516"/>
    </row>
    <row r="196" spans="2:11" ht="17.25" customHeight="1">
      <c r="B196" s="188"/>
      <c r="C196" s="132" t="s">
        <v>223</v>
      </c>
      <c r="D196" s="491">
        <v>39.2</v>
      </c>
      <c r="E196" s="492"/>
      <c r="F196" s="31"/>
      <c r="G196" s="497"/>
      <c r="H196" s="508"/>
      <c r="I196" s="505"/>
      <c r="J196" s="506"/>
      <c r="K196" s="507"/>
    </row>
    <row r="197" spans="2:11" ht="17.25" customHeight="1">
      <c r="B197" s="189"/>
      <c r="C197" s="133" t="s">
        <v>225</v>
      </c>
      <c r="D197" s="493"/>
      <c r="E197" s="494"/>
      <c r="F197" s="33" t="s">
        <v>698</v>
      </c>
      <c r="G197" s="498"/>
      <c r="H197" s="509"/>
      <c r="I197" s="514"/>
      <c r="J197" s="515"/>
      <c r="K197" s="516"/>
    </row>
    <row r="198" spans="2:11" ht="17.25" customHeight="1">
      <c r="B198" s="188"/>
      <c r="C198" s="132" t="s">
        <v>125</v>
      </c>
      <c r="D198" s="491">
        <v>27.5</v>
      </c>
      <c r="E198" s="492"/>
      <c r="F198" s="31"/>
      <c r="G198" s="497"/>
      <c r="H198" s="508"/>
      <c r="I198" s="505"/>
      <c r="J198" s="506"/>
      <c r="K198" s="507"/>
    </row>
    <row r="199" spans="2:11" ht="17.25" customHeight="1">
      <c r="B199" s="189"/>
      <c r="C199" s="133" t="s">
        <v>126</v>
      </c>
      <c r="D199" s="493"/>
      <c r="E199" s="494"/>
      <c r="F199" s="33" t="s">
        <v>698</v>
      </c>
      <c r="G199" s="498"/>
      <c r="H199" s="509"/>
      <c r="I199" s="514"/>
      <c r="J199" s="515"/>
      <c r="K199" s="516"/>
    </row>
    <row r="200" spans="2:11" ht="17.25" customHeight="1">
      <c r="B200" s="188"/>
      <c r="C200" s="132" t="s">
        <v>226</v>
      </c>
      <c r="D200" s="491">
        <v>86.7</v>
      </c>
      <c r="E200" s="492"/>
      <c r="F200" s="31"/>
      <c r="G200" s="497"/>
      <c r="H200" s="508"/>
      <c r="I200" s="505"/>
      <c r="J200" s="506"/>
      <c r="K200" s="507"/>
    </row>
    <row r="201" spans="2:11" ht="17.25" customHeight="1">
      <c r="B201" s="189"/>
      <c r="C201" s="133"/>
      <c r="D201" s="493"/>
      <c r="E201" s="494"/>
      <c r="F201" s="33" t="s">
        <v>698</v>
      </c>
      <c r="G201" s="498"/>
      <c r="H201" s="509"/>
      <c r="I201" s="514"/>
      <c r="J201" s="515"/>
      <c r="K201" s="516"/>
    </row>
    <row r="202" spans="2:11" ht="17.25" customHeight="1">
      <c r="B202" s="188"/>
      <c r="C202" s="132" t="s">
        <v>227</v>
      </c>
      <c r="D202" s="491">
        <v>27.5</v>
      </c>
      <c r="E202" s="492"/>
      <c r="F202" s="31"/>
      <c r="G202" s="497"/>
      <c r="H202" s="508"/>
      <c r="I202" s="505"/>
      <c r="J202" s="506"/>
      <c r="K202" s="507"/>
    </row>
    <row r="203" spans="2:11" ht="17.25" customHeight="1">
      <c r="B203" s="133"/>
      <c r="C203" s="133" t="s">
        <v>126</v>
      </c>
      <c r="D203" s="493"/>
      <c r="E203" s="494"/>
      <c r="F203" s="33" t="s">
        <v>698</v>
      </c>
      <c r="G203" s="498"/>
      <c r="H203" s="509"/>
      <c r="I203" s="514"/>
      <c r="J203" s="515"/>
      <c r="K203" s="516"/>
    </row>
    <row r="204" spans="2:11" ht="17.25" customHeight="1">
      <c r="B204" s="132"/>
      <c r="C204" s="132"/>
      <c r="D204" s="491"/>
      <c r="E204" s="492"/>
      <c r="F204" s="31"/>
      <c r="G204" s="497"/>
      <c r="H204" s="508"/>
      <c r="I204" s="505"/>
      <c r="J204" s="506"/>
      <c r="K204" s="507"/>
    </row>
    <row r="205" spans="2:11" ht="17.25" customHeight="1">
      <c r="B205" s="133"/>
      <c r="C205" s="133"/>
      <c r="D205" s="493"/>
      <c r="E205" s="494"/>
      <c r="F205" s="33"/>
      <c r="G205" s="498"/>
      <c r="H205" s="509"/>
      <c r="I205" s="514"/>
      <c r="J205" s="515"/>
      <c r="K205" s="516"/>
    </row>
    <row r="206" spans="2:11" ht="17.25" customHeight="1">
      <c r="B206" s="132"/>
      <c r="C206" s="132"/>
      <c r="D206" s="491"/>
      <c r="E206" s="492"/>
      <c r="F206" s="31"/>
      <c r="G206" s="497"/>
      <c r="H206" s="508"/>
      <c r="I206" s="505"/>
      <c r="J206" s="506"/>
      <c r="K206" s="507"/>
    </row>
    <row r="207" spans="2:11" ht="17.25" customHeight="1">
      <c r="B207" s="133"/>
      <c r="C207" s="133"/>
      <c r="D207" s="493"/>
      <c r="E207" s="494"/>
      <c r="F207" s="33"/>
      <c r="G207" s="498"/>
      <c r="H207" s="509"/>
      <c r="I207" s="514"/>
      <c r="J207" s="515"/>
      <c r="K207" s="516"/>
    </row>
    <row r="208" spans="2:11" ht="17.25" customHeight="1">
      <c r="B208" s="132"/>
      <c r="C208" s="132"/>
      <c r="D208" s="491"/>
      <c r="E208" s="492"/>
      <c r="F208" s="31"/>
      <c r="G208" s="497"/>
      <c r="H208" s="508"/>
      <c r="I208" s="505"/>
      <c r="J208" s="506"/>
      <c r="K208" s="507"/>
    </row>
    <row r="209" spans="2:11" ht="17.25" customHeight="1">
      <c r="B209" s="133"/>
      <c r="C209" s="133"/>
      <c r="D209" s="493"/>
      <c r="E209" s="494"/>
      <c r="F209" s="33"/>
      <c r="G209" s="498"/>
      <c r="H209" s="509"/>
      <c r="I209" s="514"/>
      <c r="J209" s="515"/>
      <c r="K209" s="516"/>
    </row>
    <row r="210" spans="2:11" ht="17.25" customHeight="1">
      <c r="B210" s="132"/>
      <c r="C210" s="132"/>
      <c r="D210" s="491"/>
      <c r="E210" s="492"/>
      <c r="F210" s="31"/>
      <c r="G210" s="497"/>
      <c r="H210" s="508"/>
      <c r="I210" s="505"/>
      <c r="J210" s="506"/>
      <c r="K210" s="507"/>
    </row>
    <row r="211" spans="2:11" ht="17.25" customHeight="1">
      <c r="B211" s="133"/>
      <c r="C211" s="133"/>
      <c r="D211" s="493"/>
      <c r="E211" s="494"/>
      <c r="F211" s="33"/>
      <c r="G211" s="498"/>
      <c r="H211" s="509"/>
      <c r="I211" s="514"/>
      <c r="J211" s="515"/>
      <c r="K211" s="516"/>
    </row>
    <row r="212" spans="2:11" ht="17.25" customHeight="1">
      <c r="B212" s="132"/>
      <c r="C212" s="132" t="s">
        <v>634</v>
      </c>
      <c r="D212" s="491"/>
      <c r="E212" s="492"/>
      <c r="F212" s="31"/>
      <c r="G212" s="497"/>
      <c r="H212" s="508"/>
      <c r="I212" s="505"/>
      <c r="J212" s="506"/>
      <c r="K212" s="507"/>
    </row>
    <row r="213" spans="2:11" ht="17.25" customHeight="1">
      <c r="B213" s="133"/>
      <c r="C213" s="133"/>
      <c r="D213" s="493"/>
      <c r="E213" s="494"/>
      <c r="F213" s="36"/>
      <c r="G213" s="498"/>
      <c r="H213" s="509"/>
      <c r="I213" s="514"/>
      <c r="J213" s="515"/>
      <c r="K213" s="516"/>
    </row>
    <row r="214" spans="3:11" ht="17.25" customHeight="1">
      <c r="C214" s="136"/>
      <c r="D214" s="130"/>
      <c r="E214" s="130"/>
      <c r="F214" s="131"/>
      <c r="I214" s="249"/>
      <c r="J214" s="249"/>
      <c r="K214" s="249"/>
    </row>
    <row r="215" spans="3:11" ht="17.25" customHeight="1">
      <c r="C215" s="136"/>
      <c r="D215" s="130"/>
      <c r="E215" s="130"/>
      <c r="F215" s="131"/>
      <c r="I215" s="249"/>
      <c r="J215" s="249"/>
      <c r="K215" s="249"/>
    </row>
    <row r="216" spans="2:11" ht="17.25" customHeight="1">
      <c r="B216" s="188" t="s">
        <v>597</v>
      </c>
      <c r="C216" s="132" t="s">
        <v>613</v>
      </c>
      <c r="D216" s="491"/>
      <c r="E216" s="492"/>
      <c r="F216" s="31"/>
      <c r="G216" s="497"/>
      <c r="H216" s="508"/>
      <c r="I216" s="505"/>
      <c r="J216" s="506"/>
      <c r="K216" s="507"/>
    </row>
    <row r="217" spans="2:11" ht="17.25" customHeight="1">
      <c r="B217" s="189"/>
      <c r="C217" s="134"/>
      <c r="D217" s="493"/>
      <c r="E217" s="494"/>
      <c r="F217" s="33"/>
      <c r="G217" s="498"/>
      <c r="H217" s="509"/>
      <c r="I217" s="514"/>
      <c r="J217" s="515"/>
      <c r="K217" s="516"/>
    </row>
    <row r="218" spans="2:11" ht="17.25" customHeight="1">
      <c r="B218" s="188"/>
      <c r="C218" s="132" t="s">
        <v>235</v>
      </c>
      <c r="D218" s="491"/>
      <c r="E218" s="492"/>
      <c r="F218" s="31"/>
      <c r="G218" s="497"/>
      <c r="H218" s="508"/>
      <c r="I218" s="505"/>
      <c r="J218" s="506"/>
      <c r="K218" s="507"/>
    </row>
    <row r="219" spans="2:11" ht="17.25" customHeight="1">
      <c r="B219" s="189"/>
      <c r="C219" s="133"/>
      <c r="D219" s="493"/>
      <c r="E219" s="494"/>
      <c r="F219" s="33"/>
      <c r="G219" s="498"/>
      <c r="H219" s="509"/>
      <c r="I219" s="514"/>
      <c r="J219" s="515"/>
      <c r="K219" s="516"/>
    </row>
    <row r="220" spans="2:11" ht="17.25" customHeight="1">
      <c r="B220" s="188"/>
      <c r="C220" s="132" t="s">
        <v>691</v>
      </c>
      <c r="D220" s="491">
        <v>11.1</v>
      </c>
      <c r="E220" s="492"/>
      <c r="F220" s="31"/>
      <c r="G220" s="497"/>
      <c r="H220" s="508"/>
      <c r="I220" s="505"/>
      <c r="J220" s="506"/>
      <c r="K220" s="507"/>
    </row>
    <row r="221" spans="2:11" ht="17.25" customHeight="1">
      <c r="B221" s="189"/>
      <c r="C221" s="133" t="s">
        <v>242</v>
      </c>
      <c r="D221" s="493"/>
      <c r="E221" s="494"/>
      <c r="F221" s="33" t="s">
        <v>700</v>
      </c>
      <c r="G221" s="498"/>
      <c r="H221" s="509"/>
      <c r="I221" s="514"/>
      <c r="J221" s="515"/>
      <c r="K221" s="516"/>
    </row>
    <row r="222" spans="2:11" ht="17.25" customHeight="1">
      <c r="B222" s="190"/>
      <c r="C222" s="132" t="s">
        <v>229</v>
      </c>
      <c r="D222" s="491"/>
      <c r="E222" s="492"/>
      <c r="F222" s="31"/>
      <c r="G222" s="497"/>
      <c r="H222" s="508"/>
      <c r="I222" s="505"/>
      <c r="J222" s="506"/>
      <c r="K222" s="507"/>
    </row>
    <row r="223" spans="2:11" ht="17.25" customHeight="1">
      <c r="B223" s="133"/>
      <c r="C223" s="133"/>
      <c r="D223" s="493"/>
      <c r="E223" s="494"/>
      <c r="F223" s="33"/>
      <c r="G223" s="498"/>
      <c r="H223" s="509"/>
      <c r="I223" s="514"/>
      <c r="J223" s="515"/>
      <c r="K223" s="516"/>
    </row>
    <row r="224" spans="2:11" ht="17.25" customHeight="1">
      <c r="B224" s="188"/>
      <c r="C224" s="132" t="s">
        <v>127</v>
      </c>
      <c r="D224" s="491">
        <v>12.1</v>
      </c>
      <c r="E224" s="492"/>
      <c r="F224" s="31"/>
      <c r="G224" s="497"/>
      <c r="H224" s="508"/>
      <c r="I224" s="505"/>
      <c r="J224" s="506"/>
      <c r="K224" s="507"/>
    </row>
    <row r="225" spans="2:11" ht="17.25" customHeight="1">
      <c r="B225" s="189"/>
      <c r="C225" s="133" t="s">
        <v>243</v>
      </c>
      <c r="D225" s="493"/>
      <c r="E225" s="494"/>
      <c r="F225" s="33" t="s">
        <v>700</v>
      </c>
      <c r="G225" s="498"/>
      <c r="H225" s="509"/>
      <c r="I225" s="514"/>
      <c r="J225" s="515"/>
      <c r="K225" s="516"/>
    </row>
    <row r="226" spans="2:11" ht="17.25" customHeight="1">
      <c r="B226" s="188"/>
      <c r="C226" s="132" t="s">
        <v>128</v>
      </c>
      <c r="D226" s="491">
        <v>11.1</v>
      </c>
      <c r="E226" s="492"/>
      <c r="F226" s="31"/>
      <c r="G226" s="497"/>
      <c r="H226" s="508"/>
      <c r="I226" s="505"/>
      <c r="J226" s="506"/>
      <c r="K226" s="507"/>
    </row>
    <row r="227" spans="2:11" ht="17.25" customHeight="1">
      <c r="B227" s="133"/>
      <c r="C227" s="133" t="s">
        <v>241</v>
      </c>
      <c r="D227" s="493"/>
      <c r="E227" s="494"/>
      <c r="F227" s="33" t="s">
        <v>700</v>
      </c>
      <c r="G227" s="498"/>
      <c r="H227" s="509"/>
      <c r="I227" s="514"/>
      <c r="J227" s="515"/>
      <c r="K227" s="516"/>
    </row>
    <row r="228" spans="2:11" ht="17.25" customHeight="1">
      <c r="B228" s="132"/>
      <c r="C228" s="132"/>
      <c r="D228" s="491"/>
      <c r="E228" s="492"/>
      <c r="F228" s="31"/>
      <c r="G228" s="497"/>
      <c r="H228" s="508"/>
      <c r="I228" s="505"/>
      <c r="J228" s="506"/>
      <c r="K228" s="507"/>
    </row>
    <row r="229" spans="2:11" ht="17.25" customHeight="1">
      <c r="B229" s="133"/>
      <c r="C229" s="133"/>
      <c r="D229" s="493"/>
      <c r="E229" s="494"/>
      <c r="F229" s="33"/>
      <c r="G229" s="498"/>
      <c r="H229" s="509"/>
      <c r="I229" s="514"/>
      <c r="J229" s="515"/>
      <c r="K229" s="516"/>
    </row>
    <row r="230" spans="2:11" ht="17.25" customHeight="1">
      <c r="B230" s="132"/>
      <c r="C230" s="132"/>
      <c r="D230" s="491"/>
      <c r="E230" s="492"/>
      <c r="F230" s="31"/>
      <c r="G230" s="497"/>
      <c r="H230" s="508"/>
      <c r="I230" s="505"/>
      <c r="J230" s="506"/>
      <c r="K230" s="507"/>
    </row>
    <row r="231" spans="2:11" ht="17.25" customHeight="1">
      <c r="B231" s="133"/>
      <c r="C231" s="133"/>
      <c r="D231" s="493"/>
      <c r="E231" s="494"/>
      <c r="F231" s="33"/>
      <c r="G231" s="498"/>
      <c r="H231" s="509"/>
      <c r="I231" s="514"/>
      <c r="J231" s="515"/>
      <c r="K231" s="516"/>
    </row>
    <row r="232" spans="2:11" ht="17.25" customHeight="1">
      <c r="B232" s="132"/>
      <c r="C232" s="132"/>
      <c r="D232" s="491"/>
      <c r="E232" s="492"/>
      <c r="F232" s="31"/>
      <c r="G232" s="497"/>
      <c r="H232" s="508"/>
      <c r="I232" s="505"/>
      <c r="J232" s="506"/>
      <c r="K232" s="507"/>
    </row>
    <row r="233" spans="2:11" ht="17.25" customHeight="1">
      <c r="B233" s="133"/>
      <c r="C233" s="133"/>
      <c r="D233" s="493"/>
      <c r="E233" s="494"/>
      <c r="F233" s="33"/>
      <c r="G233" s="498"/>
      <c r="H233" s="509"/>
      <c r="I233" s="514"/>
      <c r="J233" s="515"/>
      <c r="K233" s="516"/>
    </row>
    <row r="234" spans="2:11" ht="17.25" customHeight="1">
      <c r="B234" s="132"/>
      <c r="C234" s="132"/>
      <c r="D234" s="491"/>
      <c r="E234" s="492"/>
      <c r="F234" s="31"/>
      <c r="G234" s="497"/>
      <c r="H234" s="508"/>
      <c r="I234" s="505"/>
      <c r="J234" s="506"/>
      <c r="K234" s="507"/>
    </row>
    <row r="235" spans="2:11" ht="17.25" customHeight="1">
      <c r="B235" s="133"/>
      <c r="C235" s="133"/>
      <c r="D235" s="493"/>
      <c r="E235" s="494"/>
      <c r="F235" s="33"/>
      <c r="G235" s="498"/>
      <c r="H235" s="509"/>
      <c r="I235" s="514"/>
      <c r="J235" s="515"/>
      <c r="K235" s="516"/>
    </row>
    <row r="236" spans="2:11" ht="17.25" customHeight="1">
      <c r="B236" s="132"/>
      <c r="C236" s="132"/>
      <c r="D236" s="491"/>
      <c r="E236" s="492"/>
      <c r="F236" s="31"/>
      <c r="G236" s="497"/>
      <c r="H236" s="508"/>
      <c r="I236" s="505"/>
      <c r="J236" s="506"/>
      <c r="K236" s="507"/>
    </row>
    <row r="237" spans="2:11" ht="17.25" customHeight="1">
      <c r="B237" s="133"/>
      <c r="C237" s="133"/>
      <c r="D237" s="493"/>
      <c r="E237" s="494"/>
      <c r="F237" s="33"/>
      <c r="G237" s="498"/>
      <c r="H237" s="509"/>
      <c r="I237" s="514"/>
      <c r="J237" s="515"/>
      <c r="K237" s="516"/>
    </row>
    <row r="238" spans="2:11" ht="17.25" customHeight="1">
      <c r="B238" s="132"/>
      <c r="C238" s="132" t="s">
        <v>635</v>
      </c>
      <c r="D238" s="491"/>
      <c r="E238" s="492"/>
      <c r="F238" s="31"/>
      <c r="G238" s="497"/>
      <c r="H238" s="508"/>
      <c r="I238" s="505"/>
      <c r="J238" s="506"/>
      <c r="K238" s="507"/>
    </row>
    <row r="239" spans="2:11" ht="17.25" customHeight="1">
      <c r="B239" s="133"/>
      <c r="C239" s="133"/>
      <c r="D239" s="493"/>
      <c r="E239" s="494"/>
      <c r="F239" s="36"/>
      <c r="G239" s="498"/>
      <c r="H239" s="509"/>
      <c r="I239" s="514"/>
      <c r="J239" s="515"/>
      <c r="K239" s="516"/>
    </row>
    <row r="240" spans="3:11" ht="17.25" customHeight="1">
      <c r="C240" s="136"/>
      <c r="D240" s="130"/>
      <c r="E240" s="130"/>
      <c r="F240" s="131"/>
      <c r="I240" s="249"/>
      <c r="J240" s="249"/>
      <c r="K240" s="249"/>
    </row>
    <row r="241" spans="3:11" ht="17.25" customHeight="1">
      <c r="C241" s="136"/>
      <c r="D241" s="130"/>
      <c r="E241" s="130"/>
      <c r="F241" s="131"/>
      <c r="I241" s="249"/>
      <c r="J241" s="249"/>
      <c r="K241" s="249"/>
    </row>
    <row r="242" spans="2:11" ht="17.25" customHeight="1">
      <c r="B242" s="188" t="s">
        <v>598</v>
      </c>
      <c r="C242" s="132" t="s">
        <v>614</v>
      </c>
      <c r="D242" s="491"/>
      <c r="E242" s="492"/>
      <c r="F242" s="31"/>
      <c r="G242" s="497"/>
      <c r="H242" s="508"/>
      <c r="I242" s="505"/>
      <c r="J242" s="506"/>
      <c r="K242" s="507"/>
    </row>
    <row r="243" spans="2:11" ht="17.25" customHeight="1">
      <c r="B243" s="189"/>
      <c r="C243" s="134"/>
      <c r="D243" s="493"/>
      <c r="E243" s="494"/>
      <c r="F243" s="33"/>
      <c r="G243" s="498"/>
      <c r="H243" s="509"/>
      <c r="I243" s="514"/>
      <c r="J243" s="515"/>
      <c r="K243" s="516"/>
    </row>
    <row r="244" spans="2:11" ht="17.25" customHeight="1">
      <c r="B244" s="190"/>
      <c r="C244" s="132" t="s">
        <v>229</v>
      </c>
      <c r="D244" s="491"/>
      <c r="E244" s="492"/>
      <c r="F244" s="31"/>
      <c r="G244" s="497"/>
      <c r="H244" s="508"/>
      <c r="I244" s="505"/>
      <c r="J244" s="506"/>
      <c r="K244" s="507"/>
    </row>
    <row r="245" spans="2:11" ht="17.25" customHeight="1">
      <c r="B245" s="133"/>
      <c r="C245" s="133"/>
      <c r="D245" s="493"/>
      <c r="E245" s="494"/>
      <c r="F245" s="33"/>
      <c r="G245" s="498"/>
      <c r="H245" s="509"/>
      <c r="I245" s="514"/>
      <c r="J245" s="515"/>
      <c r="K245" s="516"/>
    </row>
    <row r="246" spans="2:11" ht="17.25" customHeight="1">
      <c r="B246" s="188"/>
      <c r="C246" s="132" t="s">
        <v>360</v>
      </c>
      <c r="D246" s="491">
        <v>1</v>
      </c>
      <c r="E246" s="492"/>
      <c r="F246" s="31"/>
      <c r="G246" s="497"/>
      <c r="H246" s="508"/>
      <c r="I246" s="505"/>
      <c r="J246" s="506"/>
      <c r="K246" s="507"/>
    </row>
    <row r="247" spans="2:11" ht="17.25" customHeight="1">
      <c r="B247" s="189"/>
      <c r="C247" s="133" t="s">
        <v>130</v>
      </c>
      <c r="D247" s="493"/>
      <c r="E247" s="494"/>
      <c r="F247" s="33" t="s">
        <v>107</v>
      </c>
      <c r="G247" s="498"/>
      <c r="H247" s="509"/>
      <c r="I247" s="514"/>
      <c r="J247" s="515"/>
      <c r="K247" s="516"/>
    </row>
    <row r="248" spans="2:11" ht="17.25" customHeight="1">
      <c r="B248" s="188"/>
      <c r="C248" s="132"/>
      <c r="D248" s="491"/>
      <c r="E248" s="492"/>
      <c r="F248" s="31"/>
      <c r="G248" s="497"/>
      <c r="H248" s="508"/>
      <c r="I248" s="505"/>
      <c r="J248" s="506"/>
      <c r="K248" s="507"/>
    </row>
    <row r="249" spans="2:11" ht="17.25" customHeight="1">
      <c r="B249" s="189"/>
      <c r="C249" s="133"/>
      <c r="D249" s="493"/>
      <c r="E249" s="494"/>
      <c r="F249" s="33"/>
      <c r="G249" s="498"/>
      <c r="H249" s="509"/>
      <c r="I249" s="514"/>
      <c r="J249" s="515"/>
      <c r="K249" s="516"/>
    </row>
    <row r="250" spans="2:11" ht="17.25" customHeight="1">
      <c r="B250" s="188"/>
      <c r="C250" s="132"/>
      <c r="D250" s="491"/>
      <c r="E250" s="492"/>
      <c r="F250" s="31"/>
      <c r="G250" s="497"/>
      <c r="H250" s="508"/>
      <c r="I250" s="505"/>
      <c r="J250" s="506"/>
      <c r="K250" s="507"/>
    </row>
    <row r="251" spans="2:11" ht="17.25" customHeight="1">
      <c r="B251" s="189"/>
      <c r="C251" s="133"/>
      <c r="D251" s="493"/>
      <c r="E251" s="494"/>
      <c r="F251" s="33"/>
      <c r="G251" s="498"/>
      <c r="H251" s="509"/>
      <c r="I251" s="514"/>
      <c r="J251" s="515"/>
      <c r="K251" s="516"/>
    </row>
    <row r="252" spans="2:11" ht="17.25" customHeight="1">
      <c r="B252" s="188"/>
      <c r="C252" s="132"/>
      <c r="D252" s="491"/>
      <c r="E252" s="492"/>
      <c r="F252" s="31"/>
      <c r="G252" s="497"/>
      <c r="H252" s="508"/>
      <c r="I252" s="505"/>
      <c r="J252" s="506"/>
      <c r="K252" s="507"/>
    </row>
    <row r="253" spans="2:11" ht="17.25" customHeight="1">
      <c r="B253" s="133"/>
      <c r="C253" s="133"/>
      <c r="D253" s="493"/>
      <c r="E253" s="494"/>
      <c r="F253" s="33"/>
      <c r="G253" s="498"/>
      <c r="H253" s="509"/>
      <c r="I253" s="514"/>
      <c r="J253" s="515"/>
      <c r="K253" s="516"/>
    </row>
    <row r="254" spans="2:11" ht="17.25" customHeight="1">
      <c r="B254" s="132"/>
      <c r="C254" s="132"/>
      <c r="D254" s="491"/>
      <c r="E254" s="492"/>
      <c r="F254" s="31"/>
      <c r="G254" s="497"/>
      <c r="H254" s="508"/>
      <c r="I254" s="505"/>
      <c r="J254" s="506"/>
      <c r="K254" s="507"/>
    </row>
    <row r="255" spans="2:11" ht="17.25" customHeight="1">
      <c r="B255" s="133"/>
      <c r="C255" s="133"/>
      <c r="D255" s="493"/>
      <c r="E255" s="494"/>
      <c r="F255" s="33"/>
      <c r="G255" s="498"/>
      <c r="H255" s="509"/>
      <c r="I255" s="514"/>
      <c r="J255" s="515"/>
      <c r="K255" s="516"/>
    </row>
    <row r="256" spans="2:11" ht="17.25" customHeight="1">
      <c r="B256" s="132"/>
      <c r="C256" s="132"/>
      <c r="D256" s="491"/>
      <c r="E256" s="492"/>
      <c r="F256" s="31"/>
      <c r="G256" s="497"/>
      <c r="H256" s="508"/>
      <c r="I256" s="505"/>
      <c r="J256" s="506"/>
      <c r="K256" s="507"/>
    </row>
    <row r="257" spans="2:11" ht="17.25" customHeight="1">
      <c r="B257" s="133"/>
      <c r="C257" s="133"/>
      <c r="D257" s="493"/>
      <c r="E257" s="494"/>
      <c r="F257" s="33"/>
      <c r="G257" s="498"/>
      <c r="H257" s="509"/>
      <c r="I257" s="514"/>
      <c r="J257" s="515"/>
      <c r="K257" s="516"/>
    </row>
    <row r="258" spans="2:11" ht="17.25" customHeight="1">
      <c r="B258" s="132"/>
      <c r="C258" s="132"/>
      <c r="D258" s="491"/>
      <c r="E258" s="492"/>
      <c r="F258" s="31"/>
      <c r="G258" s="497"/>
      <c r="H258" s="508"/>
      <c r="I258" s="505"/>
      <c r="J258" s="506"/>
      <c r="K258" s="507"/>
    </row>
    <row r="259" spans="2:11" ht="17.25" customHeight="1">
      <c r="B259" s="133"/>
      <c r="C259" s="133"/>
      <c r="D259" s="493"/>
      <c r="E259" s="494"/>
      <c r="F259" s="33"/>
      <c r="G259" s="498"/>
      <c r="H259" s="509"/>
      <c r="I259" s="514"/>
      <c r="J259" s="515"/>
      <c r="K259" s="516"/>
    </row>
    <row r="260" spans="2:11" ht="17.25" customHeight="1">
      <c r="B260" s="132"/>
      <c r="C260" s="132"/>
      <c r="D260" s="491"/>
      <c r="E260" s="492"/>
      <c r="F260" s="31"/>
      <c r="G260" s="497"/>
      <c r="H260" s="508"/>
      <c r="I260" s="505"/>
      <c r="J260" s="506"/>
      <c r="K260" s="507"/>
    </row>
    <row r="261" spans="2:11" ht="17.25" customHeight="1">
      <c r="B261" s="133"/>
      <c r="C261" s="133"/>
      <c r="D261" s="493"/>
      <c r="E261" s="494"/>
      <c r="F261" s="33"/>
      <c r="G261" s="498"/>
      <c r="H261" s="509"/>
      <c r="I261" s="514"/>
      <c r="J261" s="515"/>
      <c r="K261" s="516"/>
    </row>
    <row r="262" spans="2:11" ht="17.25" customHeight="1">
      <c r="B262" s="132"/>
      <c r="C262" s="132"/>
      <c r="D262" s="491"/>
      <c r="E262" s="492"/>
      <c r="F262" s="31"/>
      <c r="G262" s="497"/>
      <c r="H262" s="508"/>
      <c r="I262" s="505"/>
      <c r="J262" s="506"/>
      <c r="K262" s="507"/>
    </row>
    <row r="263" spans="2:11" ht="17.25" customHeight="1">
      <c r="B263" s="133"/>
      <c r="C263" s="133"/>
      <c r="D263" s="493"/>
      <c r="E263" s="494"/>
      <c r="F263" s="33"/>
      <c r="G263" s="498"/>
      <c r="H263" s="509"/>
      <c r="I263" s="514"/>
      <c r="J263" s="515"/>
      <c r="K263" s="516"/>
    </row>
    <row r="264" spans="2:11" ht="17.25" customHeight="1">
      <c r="B264" s="132"/>
      <c r="C264" s="132" t="s">
        <v>636</v>
      </c>
      <c r="D264" s="491"/>
      <c r="E264" s="492"/>
      <c r="F264" s="31"/>
      <c r="G264" s="497"/>
      <c r="H264" s="508"/>
      <c r="I264" s="505"/>
      <c r="J264" s="506"/>
      <c r="K264" s="507"/>
    </row>
    <row r="265" spans="2:11" ht="17.25" customHeight="1">
      <c r="B265" s="133"/>
      <c r="C265" s="133"/>
      <c r="D265" s="493"/>
      <c r="E265" s="494"/>
      <c r="F265" s="36"/>
      <c r="G265" s="498"/>
      <c r="H265" s="509"/>
      <c r="I265" s="514"/>
      <c r="J265" s="515"/>
      <c r="K265" s="516"/>
    </row>
    <row r="266" spans="3:11" ht="17.25" customHeight="1">
      <c r="C266" s="136"/>
      <c r="D266" s="130"/>
      <c r="E266" s="130"/>
      <c r="F266" s="131"/>
      <c r="I266" s="249"/>
      <c r="J266" s="249"/>
      <c r="K266" s="249"/>
    </row>
    <row r="267" spans="3:11" ht="17.25" customHeight="1">
      <c r="C267" s="136"/>
      <c r="D267" s="130"/>
      <c r="E267" s="130"/>
      <c r="F267" s="131"/>
      <c r="I267" s="249"/>
      <c r="J267" s="249"/>
      <c r="K267" s="249"/>
    </row>
    <row r="268" spans="2:11" ht="17.25" customHeight="1">
      <c r="B268" s="188" t="s">
        <v>599</v>
      </c>
      <c r="C268" s="132" t="s">
        <v>721</v>
      </c>
      <c r="D268" s="491"/>
      <c r="E268" s="492"/>
      <c r="F268" s="31"/>
      <c r="G268" s="497"/>
      <c r="H268" s="508"/>
      <c r="I268" s="505"/>
      <c r="J268" s="506"/>
      <c r="K268" s="507"/>
    </row>
    <row r="269" spans="2:11" ht="17.25" customHeight="1">
      <c r="B269" s="189"/>
      <c r="C269" s="134"/>
      <c r="D269" s="493"/>
      <c r="E269" s="494"/>
      <c r="F269" s="33"/>
      <c r="G269" s="498"/>
      <c r="H269" s="509"/>
      <c r="I269" s="514"/>
      <c r="J269" s="515"/>
      <c r="K269" s="516"/>
    </row>
    <row r="270" spans="2:11" ht="17.25" customHeight="1">
      <c r="B270" s="132"/>
      <c r="C270" s="132" t="s">
        <v>367</v>
      </c>
      <c r="D270" s="491"/>
      <c r="E270" s="492"/>
      <c r="F270" s="31"/>
      <c r="G270" s="497"/>
      <c r="H270" s="508"/>
      <c r="I270" s="505"/>
      <c r="J270" s="506"/>
      <c r="K270" s="507"/>
    </row>
    <row r="271" spans="2:11" ht="17.25" customHeight="1">
      <c r="B271" s="133"/>
      <c r="C271" s="133"/>
      <c r="D271" s="493"/>
      <c r="E271" s="494"/>
      <c r="F271" s="33"/>
      <c r="G271" s="498"/>
      <c r="H271" s="509"/>
      <c r="I271" s="514"/>
      <c r="J271" s="515"/>
      <c r="K271" s="516"/>
    </row>
    <row r="272" spans="2:11" ht="17.25" customHeight="1">
      <c r="B272" s="132"/>
      <c r="C272" s="132" t="s">
        <v>370</v>
      </c>
      <c r="D272" s="491">
        <v>1</v>
      </c>
      <c r="E272" s="492"/>
      <c r="F272" s="31"/>
      <c r="G272" s="497"/>
      <c r="H272" s="508"/>
      <c r="I272" s="505"/>
      <c r="J272" s="506"/>
      <c r="K272" s="507"/>
    </row>
    <row r="273" spans="2:11" ht="17.25" customHeight="1">
      <c r="B273" s="133"/>
      <c r="C273" s="133"/>
      <c r="D273" s="493"/>
      <c r="E273" s="494"/>
      <c r="F273" s="33" t="s">
        <v>342</v>
      </c>
      <c r="G273" s="498"/>
      <c r="H273" s="509"/>
      <c r="I273" s="514"/>
      <c r="J273" s="515"/>
      <c r="K273" s="516"/>
    </row>
    <row r="274" spans="2:11" ht="17.25" customHeight="1">
      <c r="B274" s="132"/>
      <c r="C274" s="132" t="s">
        <v>688</v>
      </c>
      <c r="D274" s="491">
        <v>1</v>
      </c>
      <c r="E274" s="492"/>
      <c r="F274" s="31"/>
      <c r="G274" s="497"/>
      <c r="H274" s="508"/>
      <c r="I274" s="505"/>
      <c r="J274" s="506"/>
      <c r="K274" s="507"/>
    </row>
    <row r="275" spans="2:11" ht="17.25" customHeight="1">
      <c r="B275" s="133"/>
      <c r="C275" s="133"/>
      <c r="D275" s="493"/>
      <c r="E275" s="494"/>
      <c r="F275" s="36" t="s">
        <v>342</v>
      </c>
      <c r="G275" s="498"/>
      <c r="H275" s="509"/>
      <c r="I275" s="514"/>
      <c r="J275" s="515"/>
      <c r="K275" s="516"/>
    </row>
    <row r="276" spans="2:11" ht="17.25" customHeight="1">
      <c r="B276" s="188"/>
      <c r="C276" s="132" t="s">
        <v>371</v>
      </c>
      <c r="D276" s="491">
        <v>1</v>
      </c>
      <c r="E276" s="492"/>
      <c r="F276" s="31"/>
      <c r="G276" s="497"/>
      <c r="H276" s="508"/>
      <c r="I276" s="505"/>
      <c r="J276" s="506"/>
      <c r="K276" s="507"/>
    </row>
    <row r="277" spans="2:11" ht="17.25" customHeight="1">
      <c r="B277" s="189"/>
      <c r="C277" s="134"/>
      <c r="D277" s="493"/>
      <c r="E277" s="494"/>
      <c r="F277" s="33" t="s">
        <v>342</v>
      </c>
      <c r="G277" s="498"/>
      <c r="H277" s="509"/>
      <c r="I277" s="514"/>
      <c r="J277" s="515"/>
      <c r="K277" s="516"/>
    </row>
    <row r="278" spans="2:11" ht="17.25" customHeight="1">
      <c r="B278" s="190"/>
      <c r="C278" s="132" t="s">
        <v>372</v>
      </c>
      <c r="D278" s="491">
        <v>1</v>
      </c>
      <c r="E278" s="492"/>
      <c r="F278" s="31"/>
      <c r="G278" s="497"/>
      <c r="H278" s="508"/>
      <c r="I278" s="505"/>
      <c r="J278" s="506"/>
      <c r="K278" s="507"/>
    </row>
    <row r="279" spans="2:11" ht="17.25" customHeight="1">
      <c r="B279" s="133"/>
      <c r="C279" s="133"/>
      <c r="D279" s="493"/>
      <c r="E279" s="494"/>
      <c r="F279" s="33" t="s">
        <v>342</v>
      </c>
      <c r="G279" s="498"/>
      <c r="H279" s="509"/>
      <c r="I279" s="514"/>
      <c r="J279" s="515"/>
      <c r="K279" s="516"/>
    </row>
    <row r="280" spans="2:11" ht="17.25" customHeight="1">
      <c r="B280" s="188"/>
      <c r="C280" s="132" t="s">
        <v>373</v>
      </c>
      <c r="D280" s="491">
        <v>1</v>
      </c>
      <c r="E280" s="492"/>
      <c r="F280" s="31"/>
      <c r="G280" s="497"/>
      <c r="H280" s="508"/>
      <c r="I280" s="505"/>
      <c r="J280" s="506"/>
      <c r="K280" s="507"/>
    </row>
    <row r="281" spans="2:11" ht="17.25" customHeight="1">
      <c r="B281" s="189"/>
      <c r="C281" s="133"/>
      <c r="D281" s="493"/>
      <c r="E281" s="494"/>
      <c r="F281" s="33" t="s">
        <v>342</v>
      </c>
      <c r="G281" s="498"/>
      <c r="H281" s="509"/>
      <c r="I281" s="514"/>
      <c r="J281" s="515"/>
      <c r="K281" s="516"/>
    </row>
    <row r="282" spans="2:11" ht="17.25" customHeight="1">
      <c r="B282" s="188"/>
      <c r="C282" s="132" t="s">
        <v>374</v>
      </c>
      <c r="D282" s="491">
        <v>1</v>
      </c>
      <c r="E282" s="492"/>
      <c r="F282" s="31"/>
      <c r="G282" s="115"/>
      <c r="H282" s="508"/>
      <c r="I282" s="505"/>
      <c r="J282" s="506"/>
      <c r="K282" s="507"/>
    </row>
    <row r="283" spans="2:11" ht="17.25" customHeight="1">
      <c r="B283" s="189"/>
      <c r="C283" s="133"/>
      <c r="D283" s="493"/>
      <c r="E283" s="494"/>
      <c r="F283" s="33" t="s">
        <v>342</v>
      </c>
      <c r="G283" s="116"/>
      <c r="H283" s="509"/>
      <c r="I283" s="514"/>
      <c r="J283" s="515"/>
      <c r="K283" s="516"/>
    </row>
    <row r="284" spans="2:11" ht="17.25" customHeight="1">
      <c r="B284" s="188"/>
      <c r="C284" s="132" t="s">
        <v>375</v>
      </c>
      <c r="D284" s="491">
        <v>1</v>
      </c>
      <c r="E284" s="492"/>
      <c r="F284" s="31"/>
      <c r="G284" s="115"/>
      <c r="H284" s="508"/>
      <c r="I284" s="505"/>
      <c r="J284" s="506"/>
      <c r="K284" s="507"/>
    </row>
    <row r="285" spans="2:11" ht="17.25" customHeight="1">
      <c r="B285" s="189"/>
      <c r="C285" s="133"/>
      <c r="D285" s="493"/>
      <c r="E285" s="494"/>
      <c r="F285" s="33" t="s">
        <v>342</v>
      </c>
      <c r="G285" s="116"/>
      <c r="H285" s="509"/>
      <c r="I285" s="514"/>
      <c r="J285" s="515"/>
      <c r="K285" s="516"/>
    </row>
    <row r="286" spans="2:11" ht="17.25" customHeight="1">
      <c r="B286" s="188"/>
      <c r="C286" s="132" t="s">
        <v>376</v>
      </c>
      <c r="D286" s="491">
        <v>1</v>
      </c>
      <c r="E286" s="492"/>
      <c r="F286" s="31"/>
      <c r="G286" s="115"/>
      <c r="H286" s="508"/>
      <c r="I286" s="505"/>
      <c r="J286" s="506"/>
      <c r="K286" s="507"/>
    </row>
    <row r="287" spans="2:11" ht="17.25" customHeight="1">
      <c r="B287" s="133"/>
      <c r="C287" s="133"/>
      <c r="D287" s="493"/>
      <c r="E287" s="494"/>
      <c r="F287" s="139" t="s">
        <v>342</v>
      </c>
      <c r="G287" s="116"/>
      <c r="H287" s="509"/>
      <c r="I287" s="514"/>
      <c r="J287" s="515"/>
      <c r="K287" s="516"/>
    </row>
    <row r="288" spans="2:11" ht="17.25" customHeight="1">
      <c r="B288" s="132"/>
      <c r="C288" s="132" t="s">
        <v>378</v>
      </c>
      <c r="D288" s="491">
        <v>1</v>
      </c>
      <c r="E288" s="492"/>
      <c r="F288" s="31"/>
      <c r="G288" s="497"/>
      <c r="H288" s="508"/>
      <c r="I288" s="505"/>
      <c r="J288" s="506"/>
      <c r="K288" s="507"/>
    </row>
    <row r="289" spans="2:11" ht="17.25" customHeight="1">
      <c r="B289" s="133"/>
      <c r="C289" s="133"/>
      <c r="D289" s="493"/>
      <c r="E289" s="494"/>
      <c r="F289" s="139" t="s">
        <v>232</v>
      </c>
      <c r="G289" s="498"/>
      <c r="H289" s="509"/>
      <c r="I289" s="514"/>
      <c r="J289" s="515"/>
      <c r="K289" s="516"/>
    </row>
    <row r="290" spans="2:11" ht="17.25" customHeight="1">
      <c r="B290" s="132"/>
      <c r="C290" s="132"/>
      <c r="D290" s="491"/>
      <c r="E290" s="492"/>
      <c r="F290" s="31"/>
      <c r="G290" s="497"/>
      <c r="H290" s="508"/>
      <c r="I290" s="505"/>
      <c r="J290" s="506"/>
      <c r="K290" s="507"/>
    </row>
    <row r="291" spans="2:11" ht="17.25" customHeight="1">
      <c r="B291" s="133"/>
      <c r="C291" s="133"/>
      <c r="D291" s="493"/>
      <c r="E291" s="494"/>
      <c r="F291" s="139"/>
      <c r="G291" s="498"/>
      <c r="H291" s="509"/>
      <c r="I291" s="514"/>
      <c r="J291" s="515"/>
      <c r="K291" s="516"/>
    </row>
    <row r="292" spans="3:11" ht="17.25" customHeight="1">
      <c r="C292" s="136"/>
      <c r="D292" s="130"/>
      <c r="E292" s="130"/>
      <c r="F292" s="131"/>
      <c r="I292" s="249"/>
      <c r="J292" s="249"/>
      <c r="K292" s="249"/>
    </row>
    <row r="293" spans="3:11" ht="17.25" customHeight="1">
      <c r="C293" s="136"/>
      <c r="D293" s="130"/>
      <c r="E293" s="130"/>
      <c r="F293" s="131"/>
      <c r="I293" s="249"/>
      <c r="J293" s="249"/>
      <c r="K293" s="249"/>
    </row>
    <row r="294" spans="2:11" ht="17.25" customHeight="1">
      <c r="B294" s="132"/>
      <c r="C294" s="132" t="s">
        <v>377</v>
      </c>
      <c r="D294" s="491">
        <v>34</v>
      </c>
      <c r="E294" s="492"/>
      <c r="F294" s="31"/>
      <c r="G294" s="497"/>
      <c r="H294" s="508"/>
      <c r="I294" s="505"/>
      <c r="J294" s="506"/>
      <c r="K294" s="507"/>
    </row>
    <row r="295" spans="2:11" ht="17.25" customHeight="1">
      <c r="B295" s="133"/>
      <c r="C295" s="133" t="s">
        <v>131</v>
      </c>
      <c r="D295" s="493"/>
      <c r="E295" s="494"/>
      <c r="F295" s="33" t="s">
        <v>108</v>
      </c>
      <c r="G295" s="498"/>
      <c r="H295" s="509"/>
      <c r="I295" s="514"/>
      <c r="J295" s="515"/>
      <c r="K295" s="516"/>
    </row>
    <row r="296" spans="2:11" ht="17.25" customHeight="1">
      <c r="B296" s="190"/>
      <c r="C296" s="132" t="s">
        <v>387</v>
      </c>
      <c r="D296" s="491"/>
      <c r="E296" s="492"/>
      <c r="F296" s="31"/>
      <c r="G296" s="497"/>
      <c r="H296" s="508"/>
      <c r="I296" s="505"/>
      <c r="J296" s="506"/>
      <c r="K296" s="507"/>
    </row>
    <row r="297" spans="2:11" ht="17.25" customHeight="1">
      <c r="B297" s="133"/>
      <c r="C297" s="133"/>
      <c r="D297" s="493"/>
      <c r="E297" s="494"/>
      <c r="F297" s="33"/>
      <c r="G297" s="498"/>
      <c r="H297" s="509"/>
      <c r="I297" s="514"/>
      <c r="J297" s="515"/>
      <c r="K297" s="516"/>
    </row>
    <row r="298" spans="2:11" ht="17.25" customHeight="1">
      <c r="B298" s="188"/>
      <c r="C298" s="132" t="s">
        <v>443</v>
      </c>
      <c r="D298" s="510">
        <v>83.14</v>
      </c>
      <c r="E298" s="511"/>
      <c r="F298" s="31"/>
      <c r="G298" s="497"/>
      <c r="H298" s="508"/>
      <c r="I298" s="505"/>
      <c r="J298" s="506"/>
      <c r="K298" s="507"/>
    </row>
    <row r="299" spans="2:11" ht="17.25" customHeight="1">
      <c r="B299" s="189"/>
      <c r="C299" s="133" t="s">
        <v>694</v>
      </c>
      <c r="D299" s="512"/>
      <c r="E299" s="513"/>
      <c r="F299" s="33" t="s">
        <v>698</v>
      </c>
      <c r="G299" s="498"/>
      <c r="H299" s="509"/>
      <c r="I299" s="514"/>
      <c r="J299" s="515"/>
      <c r="K299" s="516"/>
    </row>
    <row r="300" spans="2:11" ht="17.25" customHeight="1">
      <c r="B300" s="188"/>
      <c r="C300" s="132" t="s">
        <v>388</v>
      </c>
      <c r="D300" s="510">
        <v>199</v>
      </c>
      <c r="E300" s="511"/>
      <c r="F300" s="31"/>
      <c r="G300" s="497"/>
      <c r="H300" s="508"/>
      <c r="I300" s="505"/>
      <c r="J300" s="506"/>
      <c r="K300" s="507"/>
    </row>
    <row r="301" spans="2:11" ht="17.25" customHeight="1">
      <c r="B301" s="189"/>
      <c r="C301" s="133" t="s">
        <v>389</v>
      </c>
      <c r="D301" s="512"/>
      <c r="E301" s="513"/>
      <c r="F301" s="33" t="s">
        <v>701</v>
      </c>
      <c r="G301" s="498"/>
      <c r="H301" s="509"/>
      <c r="I301" s="514"/>
      <c r="J301" s="515"/>
      <c r="K301" s="516"/>
    </row>
    <row r="302" spans="2:11" ht="17.25" customHeight="1">
      <c r="B302" s="188"/>
      <c r="C302" s="132" t="s">
        <v>390</v>
      </c>
      <c r="D302" s="510">
        <v>86.3</v>
      </c>
      <c r="E302" s="511"/>
      <c r="F302" s="31"/>
      <c r="G302" s="497"/>
      <c r="H302" s="508"/>
      <c r="I302" s="505"/>
      <c r="J302" s="506"/>
      <c r="K302" s="507"/>
    </row>
    <row r="303" spans="2:11" ht="17.25" customHeight="1">
      <c r="B303" s="133"/>
      <c r="C303" s="133" t="s">
        <v>391</v>
      </c>
      <c r="D303" s="512"/>
      <c r="E303" s="513"/>
      <c r="F303" s="33" t="s">
        <v>701</v>
      </c>
      <c r="G303" s="498"/>
      <c r="H303" s="509"/>
      <c r="I303" s="514"/>
      <c r="J303" s="515"/>
      <c r="K303" s="516"/>
    </row>
    <row r="304" spans="2:11" ht="17.25" customHeight="1">
      <c r="B304" s="132"/>
      <c r="C304" s="132" t="s">
        <v>392</v>
      </c>
      <c r="D304" s="510">
        <v>0.18</v>
      </c>
      <c r="E304" s="511"/>
      <c r="F304" s="31"/>
      <c r="G304" s="497"/>
      <c r="H304" s="508"/>
      <c r="I304" s="505"/>
      <c r="J304" s="506"/>
      <c r="K304" s="507"/>
    </row>
    <row r="305" spans="2:11" ht="17.25" customHeight="1">
      <c r="B305" s="133"/>
      <c r="C305" s="133" t="s">
        <v>393</v>
      </c>
      <c r="D305" s="512"/>
      <c r="E305" s="513"/>
      <c r="F305" s="33" t="s">
        <v>701</v>
      </c>
      <c r="G305" s="498"/>
      <c r="H305" s="509"/>
      <c r="I305" s="514"/>
      <c r="J305" s="515"/>
      <c r="K305" s="516"/>
    </row>
    <row r="306" spans="2:11" ht="17.25" customHeight="1">
      <c r="B306" s="132"/>
      <c r="C306" s="132" t="s">
        <v>397</v>
      </c>
      <c r="D306" s="510">
        <v>19.1</v>
      </c>
      <c r="E306" s="511"/>
      <c r="F306" s="31"/>
      <c r="G306" s="497"/>
      <c r="H306" s="508"/>
      <c r="I306" s="505"/>
      <c r="J306" s="506"/>
      <c r="K306" s="507"/>
    </row>
    <row r="307" spans="2:11" ht="17.25" customHeight="1">
      <c r="B307" s="133"/>
      <c r="C307" s="133" t="s">
        <v>398</v>
      </c>
      <c r="D307" s="512"/>
      <c r="E307" s="513"/>
      <c r="F307" s="33" t="s">
        <v>701</v>
      </c>
      <c r="G307" s="498"/>
      <c r="H307" s="509"/>
      <c r="I307" s="514"/>
      <c r="J307" s="515"/>
      <c r="K307" s="516"/>
    </row>
    <row r="308" spans="2:11" ht="17.25" customHeight="1">
      <c r="B308" s="132"/>
      <c r="C308" s="132"/>
      <c r="D308" s="510"/>
      <c r="E308" s="511"/>
      <c r="F308" s="31"/>
      <c r="G308" s="497"/>
      <c r="H308" s="508"/>
      <c r="I308" s="505"/>
      <c r="J308" s="506"/>
      <c r="K308" s="507"/>
    </row>
    <row r="309" spans="2:11" ht="17.25" customHeight="1">
      <c r="B309" s="133"/>
      <c r="C309" s="133"/>
      <c r="D309" s="512"/>
      <c r="E309" s="513"/>
      <c r="F309" s="139"/>
      <c r="G309" s="498"/>
      <c r="H309" s="509"/>
      <c r="I309" s="514"/>
      <c r="J309" s="515"/>
      <c r="K309" s="516"/>
    </row>
    <row r="310" spans="2:11" ht="17.25" customHeight="1">
      <c r="B310" s="132"/>
      <c r="C310" s="132" t="s">
        <v>399</v>
      </c>
      <c r="D310" s="510">
        <v>0.08</v>
      </c>
      <c r="E310" s="511"/>
      <c r="F310" s="31"/>
      <c r="G310" s="497"/>
      <c r="H310" s="508"/>
      <c r="I310" s="505"/>
      <c r="J310" s="506"/>
      <c r="K310" s="507"/>
    </row>
    <row r="311" spans="2:11" ht="17.25" customHeight="1">
      <c r="B311" s="133"/>
      <c r="C311" s="133" t="s">
        <v>411</v>
      </c>
      <c r="D311" s="512"/>
      <c r="E311" s="513"/>
      <c r="F311" s="33" t="s">
        <v>701</v>
      </c>
      <c r="G311" s="498"/>
      <c r="H311" s="509"/>
      <c r="I311" s="514"/>
      <c r="J311" s="515"/>
      <c r="K311" s="516"/>
    </row>
    <row r="312" spans="2:11" ht="17.25" customHeight="1">
      <c r="B312" s="188"/>
      <c r="C312" s="30" t="s">
        <v>399</v>
      </c>
      <c r="D312" s="510">
        <v>0.02</v>
      </c>
      <c r="E312" s="511"/>
      <c r="F312" s="31"/>
      <c r="G312" s="497"/>
      <c r="H312" s="508"/>
      <c r="I312" s="505"/>
      <c r="J312" s="506"/>
      <c r="K312" s="507"/>
    </row>
    <row r="313" spans="2:11" ht="17.25" customHeight="1">
      <c r="B313" s="189"/>
      <c r="C313" s="140" t="s">
        <v>412</v>
      </c>
      <c r="D313" s="512"/>
      <c r="E313" s="513"/>
      <c r="F313" s="33" t="s">
        <v>701</v>
      </c>
      <c r="G313" s="498"/>
      <c r="H313" s="509"/>
      <c r="I313" s="290"/>
      <c r="J313" s="291"/>
      <c r="K313" s="292"/>
    </row>
    <row r="314" spans="2:11" ht="17.25" customHeight="1">
      <c r="B314" s="190"/>
      <c r="C314" s="30" t="s">
        <v>399</v>
      </c>
      <c r="D314" s="510">
        <v>0.09</v>
      </c>
      <c r="E314" s="511"/>
      <c r="F314" s="31"/>
      <c r="G314" s="497"/>
      <c r="H314" s="508"/>
      <c r="I314" s="505"/>
      <c r="J314" s="506"/>
      <c r="K314" s="507"/>
    </row>
    <row r="315" spans="2:11" ht="17.25" customHeight="1">
      <c r="B315" s="133"/>
      <c r="C315" s="32" t="s">
        <v>413</v>
      </c>
      <c r="D315" s="512"/>
      <c r="E315" s="513"/>
      <c r="F315" s="36" t="s">
        <v>701</v>
      </c>
      <c r="G315" s="498"/>
      <c r="H315" s="509"/>
      <c r="I315" s="290"/>
      <c r="J315" s="291"/>
      <c r="K315" s="292"/>
    </row>
    <row r="316" spans="3:11" ht="17.25" customHeight="1">
      <c r="C316" s="136"/>
      <c r="D316" s="130"/>
      <c r="E316" s="130"/>
      <c r="F316" s="131"/>
      <c r="H316" s="167"/>
      <c r="I316" s="249"/>
      <c r="J316" s="249"/>
      <c r="K316" s="249"/>
    </row>
    <row r="317" spans="3:11" ht="17.25" customHeight="1">
      <c r="C317" s="136"/>
      <c r="D317" s="130"/>
      <c r="E317" s="130"/>
      <c r="F317" s="131"/>
      <c r="H317" s="167"/>
      <c r="I317" s="249"/>
      <c r="J317" s="249"/>
      <c r="K317" s="249"/>
    </row>
    <row r="318" spans="2:11" ht="17.25" customHeight="1">
      <c r="B318" s="188"/>
      <c r="C318" s="30" t="s">
        <v>760</v>
      </c>
      <c r="D318" s="510">
        <v>0.03</v>
      </c>
      <c r="E318" s="511"/>
      <c r="F318" s="31"/>
      <c r="G318" s="497"/>
      <c r="H318" s="508"/>
      <c r="I318" s="505"/>
      <c r="J318" s="506"/>
      <c r="K318" s="507"/>
    </row>
    <row r="319" spans="2:11" ht="17.25" customHeight="1">
      <c r="B319" s="189"/>
      <c r="C319" s="32" t="s">
        <v>411</v>
      </c>
      <c r="D319" s="512"/>
      <c r="E319" s="513"/>
      <c r="F319" s="33" t="s">
        <v>701</v>
      </c>
      <c r="G319" s="498"/>
      <c r="H319" s="509"/>
      <c r="I319" s="290"/>
      <c r="J319" s="291"/>
      <c r="K319" s="292"/>
    </row>
    <row r="320" spans="2:11" ht="17.25" customHeight="1">
      <c r="B320" s="188"/>
      <c r="C320" s="30" t="s">
        <v>761</v>
      </c>
      <c r="D320" s="510">
        <v>0.01</v>
      </c>
      <c r="E320" s="511"/>
      <c r="F320" s="31"/>
      <c r="G320" s="497"/>
      <c r="H320" s="508"/>
      <c r="I320" s="505"/>
      <c r="J320" s="506"/>
      <c r="K320" s="507"/>
    </row>
    <row r="321" spans="2:11" ht="17.25" customHeight="1">
      <c r="B321" s="189"/>
      <c r="C321" s="32" t="s">
        <v>412</v>
      </c>
      <c r="D321" s="512"/>
      <c r="E321" s="513"/>
      <c r="F321" s="33" t="s">
        <v>701</v>
      </c>
      <c r="G321" s="498"/>
      <c r="H321" s="509"/>
      <c r="I321" s="290"/>
      <c r="J321" s="291"/>
      <c r="K321" s="292"/>
    </row>
    <row r="322" spans="2:11" ht="17.25" customHeight="1">
      <c r="B322" s="188"/>
      <c r="C322" s="30" t="s">
        <v>762</v>
      </c>
      <c r="D322" s="510">
        <v>0.04</v>
      </c>
      <c r="E322" s="511"/>
      <c r="F322" s="31"/>
      <c r="G322" s="497"/>
      <c r="H322" s="508"/>
      <c r="I322" s="505"/>
      <c r="J322" s="506"/>
      <c r="K322" s="507"/>
    </row>
    <row r="323" spans="2:11" ht="17.25" customHeight="1">
      <c r="B323" s="189"/>
      <c r="C323" s="32" t="s">
        <v>413</v>
      </c>
      <c r="D323" s="512"/>
      <c r="E323" s="513"/>
      <c r="F323" s="33" t="s">
        <v>701</v>
      </c>
      <c r="G323" s="498"/>
      <c r="H323" s="509"/>
      <c r="I323" s="290"/>
      <c r="J323" s="291"/>
      <c r="K323" s="292"/>
    </row>
    <row r="324" spans="2:11" ht="17.25" customHeight="1">
      <c r="B324" s="188"/>
      <c r="C324" s="30" t="s">
        <v>400</v>
      </c>
      <c r="D324" s="510">
        <v>0.54</v>
      </c>
      <c r="E324" s="511"/>
      <c r="F324" s="31"/>
      <c r="G324" s="497"/>
      <c r="H324" s="508"/>
      <c r="I324" s="505"/>
      <c r="J324" s="506"/>
      <c r="K324" s="507"/>
    </row>
    <row r="325" spans="2:11" ht="17.25" customHeight="1">
      <c r="B325" s="133"/>
      <c r="C325" s="32" t="s">
        <v>401</v>
      </c>
      <c r="D325" s="512"/>
      <c r="E325" s="513"/>
      <c r="F325" s="33" t="s">
        <v>701</v>
      </c>
      <c r="G325" s="498"/>
      <c r="H325" s="509"/>
      <c r="I325" s="290"/>
      <c r="J325" s="291"/>
      <c r="K325" s="292"/>
    </row>
    <row r="326" spans="2:11" ht="17.25" customHeight="1">
      <c r="B326" s="132"/>
      <c r="C326" s="30" t="s">
        <v>402</v>
      </c>
      <c r="D326" s="510">
        <v>0.2</v>
      </c>
      <c r="E326" s="511"/>
      <c r="F326" s="31"/>
      <c r="G326" s="497"/>
      <c r="H326" s="508"/>
      <c r="I326" s="505"/>
      <c r="J326" s="506"/>
      <c r="K326" s="507"/>
    </row>
    <row r="327" spans="2:11" ht="17.25" customHeight="1">
      <c r="B327" s="133"/>
      <c r="C327" s="32" t="s">
        <v>401</v>
      </c>
      <c r="D327" s="512"/>
      <c r="E327" s="513"/>
      <c r="F327" s="33" t="s">
        <v>701</v>
      </c>
      <c r="G327" s="498"/>
      <c r="H327" s="509"/>
      <c r="I327" s="290"/>
      <c r="J327" s="291"/>
      <c r="K327" s="292"/>
    </row>
    <row r="328" spans="2:11" ht="17.25" customHeight="1">
      <c r="B328" s="132"/>
      <c r="C328" s="30" t="s">
        <v>403</v>
      </c>
      <c r="D328" s="510">
        <v>0.03</v>
      </c>
      <c r="E328" s="511"/>
      <c r="F328" s="31"/>
      <c r="G328" s="497"/>
      <c r="H328" s="508"/>
      <c r="I328" s="505"/>
      <c r="J328" s="506"/>
      <c r="K328" s="507"/>
    </row>
    <row r="329" spans="2:11" ht="17.25" customHeight="1">
      <c r="B329" s="133"/>
      <c r="C329" s="32" t="s">
        <v>401</v>
      </c>
      <c r="D329" s="512"/>
      <c r="E329" s="513"/>
      <c r="F329" s="33" t="s">
        <v>701</v>
      </c>
      <c r="G329" s="498"/>
      <c r="H329" s="509"/>
      <c r="I329" s="290"/>
      <c r="J329" s="291"/>
      <c r="K329" s="292"/>
    </row>
    <row r="330" spans="2:11" ht="17.25" customHeight="1">
      <c r="B330" s="132"/>
      <c r="C330" s="30" t="s">
        <v>404</v>
      </c>
      <c r="D330" s="510">
        <v>0.1</v>
      </c>
      <c r="E330" s="511"/>
      <c r="F330" s="31"/>
      <c r="G330" s="497"/>
      <c r="H330" s="508"/>
      <c r="I330" s="505"/>
      <c r="J330" s="506"/>
      <c r="K330" s="507"/>
    </row>
    <row r="331" spans="2:11" ht="17.25" customHeight="1">
      <c r="B331" s="133"/>
      <c r="C331" s="32" t="s">
        <v>405</v>
      </c>
      <c r="D331" s="512"/>
      <c r="E331" s="513"/>
      <c r="F331" s="33" t="s">
        <v>701</v>
      </c>
      <c r="G331" s="498"/>
      <c r="H331" s="509"/>
      <c r="I331" s="290"/>
      <c r="J331" s="291"/>
      <c r="K331" s="292"/>
    </row>
    <row r="332" spans="2:11" ht="17.25" customHeight="1">
      <c r="B332" s="132"/>
      <c r="C332" s="30" t="s">
        <v>406</v>
      </c>
      <c r="D332" s="510">
        <v>0.04</v>
      </c>
      <c r="E332" s="511"/>
      <c r="F332" s="31"/>
      <c r="G332" s="497"/>
      <c r="H332" s="508"/>
      <c r="I332" s="505"/>
      <c r="J332" s="506"/>
      <c r="K332" s="507"/>
    </row>
    <row r="333" spans="2:11" ht="17.25" customHeight="1">
      <c r="B333" s="133"/>
      <c r="C333" s="32" t="s">
        <v>407</v>
      </c>
      <c r="D333" s="512"/>
      <c r="E333" s="513"/>
      <c r="F333" s="33" t="s">
        <v>701</v>
      </c>
      <c r="G333" s="498"/>
      <c r="H333" s="509"/>
      <c r="I333" s="290"/>
      <c r="J333" s="291"/>
      <c r="K333" s="292"/>
    </row>
    <row r="334" spans="2:11" ht="17.25" customHeight="1">
      <c r="B334" s="188"/>
      <c r="C334" s="30" t="s">
        <v>408</v>
      </c>
      <c r="D334" s="510">
        <v>0.01</v>
      </c>
      <c r="E334" s="511"/>
      <c r="F334" s="31"/>
      <c r="G334" s="497"/>
      <c r="H334" s="508"/>
      <c r="I334" s="505"/>
      <c r="J334" s="506"/>
      <c r="K334" s="507"/>
    </row>
    <row r="335" spans="2:11" ht="17.25" customHeight="1">
      <c r="B335" s="189"/>
      <c r="C335" s="32" t="s">
        <v>405</v>
      </c>
      <c r="D335" s="512"/>
      <c r="E335" s="513"/>
      <c r="F335" s="33" t="s">
        <v>701</v>
      </c>
      <c r="G335" s="498"/>
      <c r="H335" s="509"/>
      <c r="I335" s="290"/>
      <c r="J335" s="291"/>
      <c r="K335" s="292"/>
    </row>
    <row r="336" spans="2:11" ht="17.25" customHeight="1">
      <c r="B336" s="190"/>
      <c r="C336" s="30"/>
      <c r="D336" s="117"/>
      <c r="E336" s="118"/>
      <c r="F336" s="31"/>
      <c r="G336" s="115"/>
      <c r="H336" s="168"/>
      <c r="I336" s="287"/>
      <c r="J336" s="288"/>
      <c r="K336" s="289"/>
    </row>
    <row r="337" spans="2:11" ht="17.25" customHeight="1">
      <c r="B337" s="133"/>
      <c r="C337" s="32"/>
      <c r="D337" s="119"/>
      <c r="E337" s="120"/>
      <c r="F337" s="33"/>
      <c r="G337" s="116"/>
      <c r="H337" s="169"/>
      <c r="I337" s="290"/>
      <c r="J337" s="291"/>
      <c r="K337" s="292"/>
    </row>
    <row r="338" spans="2:11" ht="17.25" customHeight="1">
      <c r="B338" s="188"/>
      <c r="C338" s="30" t="s">
        <v>440</v>
      </c>
      <c r="D338" s="117"/>
      <c r="E338" s="118"/>
      <c r="F338" s="31"/>
      <c r="G338" s="115"/>
      <c r="H338" s="168"/>
      <c r="I338" s="287"/>
      <c r="J338" s="288"/>
      <c r="K338" s="289"/>
    </row>
    <row r="339" spans="2:11" ht="17.25" customHeight="1">
      <c r="B339" s="189"/>
      <c r="C339" s="32"/>
      <c r="D339" s="119"/>
      <c r="E339" s="120"/>
      <c r="F339" s="33"/>
      <c r="G339" s="116"/>
      <c r="H339" s="169"/>
      <c r="I339" s="290"/>
      <c r="J339" s="291"/>
      <c r="K339" s="292"/>
    </row>
    <row r="340" spans="2:11" ht="17.25" customHeight="1">
      <c r="B340" s="188"/>
      <c r="C340" s="30"/>
      <c r="D340" s="491">
        <v>1</v>
      </c>
      <c r="E340" s="492"/>
      <c r="F340" s="31"/>
      <c r="G340" s="115"/>
      <c r="H340" s="168"/>
      <c r="I340" s="505"/>
      <c r="J340" s="506"/>
      <c r="K340" s="507"/>
    </row>
    <row r="341" spans="2:11" ht="17.25" customHeight="1">
      <c r="B341" s="189"/>
      <c r="C341" s="32" t="s">
        <v>441</v>
      </c>
      <c r="D341" s="493"/>
      <c r="E341" s="494"/>
      <c r="F341" s="36" t="s">
        <v>342</v>
      </c>
      <c r="G341" s="116"/>
      <c r="H341" s="169"/>
      <c r="I341" s="290"/>
      <c r="J341" s="291"/>
      <c r="K341" s="292"/>
    </row>
    <row r="342" spans="4:11" ht="17.25" customHeight="1">
      <c r="D342" s="130"/>
      <c r="E342" s="130"/>
      <c r="H342" s="167"/>
      <c r="I342" s="249"/>
      <c r="J342" s="249"/>
      <c r="K342" s="249"/>
    </row>
    <row r="343" spans="4:11" ht="17.25" customHeight="1">
      <c r="D343" s="130"/>
      <c r="E343" s="130"/>
      <c r="H343" s="167"/>
      <c r="I343" s="249"/>
      <c r="J343" s="249"/>
      <c r="K343" s="249"/>
    </row>
    <row r="344" spans="2:11" ht="17.25" customHeight="1">
      <c r="B344" s="188"/>
      <c r="C344" s="132" t="s">
        <v>416</v>
      </c>
      <c r="D344" s="491"/>
      <c r="E344" s="492"/>
      <c r="F344" s="31"/>
      <c r="G344" s="497"/>
      <c r="H344" s="508"/>
      <c r="I344" s="505"/>
      <c r="J344" s="506"/>
      <c r="K344" s="507"/>
    </row>
    <row r="345" spans="2:11" ht="17.25" customHeight="1">
      <c r="B345" s="189"/>
      <c r="C345" s="133"/>
      <c r="D345" s="493"/>
      <c r="E345" s="494"/>
      <c r="F345" s="33"/>
      <c r="G345" s="498"/>
      <c r="H345" s="509"/>
      <c r="I345" s="514"/>
      <c r="J345" s="515"/>
      <c r="K345" s="516"/>
    </row>
    <row r="346" spans="2:11" ht="17.25" customHeight="1">
      <c r="B346" s="188"/>
      <c r="C346" s="132" t="s">
        <v>414</v>
      </c>
      <c r="D346" s="491"/>
      <c r="E346" s="492"/>
      <c r="F346" s="31"/>
      <c r="G346" s="497"/>
      <c r="H346" s="508"/>
      <c r="I346" s="505"/>
      <c r="J346" s="506"/>
      <c r="K346" s="507"/>
    </row>
    <row r="347" spans="2:11" ht="17.25" customHeight="1">
      <c r="B347" s="189"/>
      <c r="C347" s="133"/>
      <c r="D347" s="493"/>
      <c r="E347" s="494"/>
      <c r="F347" s="33"/>
      <c r="G347" s="498"/>
      <c r="H347" s="509"/>
      <c r="I347" s="514"/>
      <c r="J347" s="515"/>
      <c r="K347" s="516"/>
    </row>
    <row r="348" spans="2:11" ht="17.25" customHeight="1">
      <c r="B348" s="188"/>
      <c r="C348" s="30" t="s">
        <v>394</v>
      </c>
      <c r="D348" s="491">
        <v>5.6</v>
      </c>
      <c r="E348" s="492"/>
      <c r="F348" s="31"/>
      <c r="G348" s="497"/>
      <c r="H348" s="508"/>
      <c r="I348" s="505"/>
      <c r="J348" s="506"/>
      <c r="K348" s="507"/>
    </row>
    <row r="349" spans="2:11" ht="17.25" customHeight="1">
      <c r="B349" s="133"/>
      <c r="C349" s="32" t="s">
        <v>442</v>
      </c>
      <c r="D349" s="493"/>
      <c r="E349" s="494"/>
      <c r="F349" s="33" t="s">
        <v>701</v>
      </c>
      <c r="G349" s="498"/>
      <c r="H349" s="509"/>
      <c r="I349" s="514"/>
      <c r="J349" s="515"/>
      <c r="K349" s="516"/>
    </row>
    <row r="350" spans="2:11" ht="17.25" customHeight="1">
      <c r="B350" s="132"/>
      <c r="C350" s="30" t="s">
        <v>396</v>
      </c>
      <c r="D350" s="491">
        <v>10.8</v>
      </c>
      <c r="E350" s="492"/>
      <c r="F350" s="31"/>
      <c r="G350" s="497"/>
      <c r="H350" s="508"/>
      <c r="I350" s="505"/>
      <c r="J350" s="506"/>
      <c r="K350" s="507"/>
    </row>
    <row r="351" spans="2:11" ht="17.25" customHeight="1">
      <c r="B351" s="133"/>
      <c r="C351" s="32" t="s">
        <v>395</v>
      </c>
      <c r="D351" s="493"/>
      <c r="E351" s="494"/>
      <c r="F351" s="33" t="s">
        <v>701</v>
      </c>
      <c r="G351" s="498"/>
      <c r="H351" s="509"/>
      <c r="I351" s="514"/>
      <c r="J351" s="515"/>
      <c r="K351" s="516"/>
    </row>
    <row r="352" spans="2:11" ht="17.25" customHeight="1">
      <c r="B352" s="132"/>
      <c r="C352" s="132" t="s">
        <v>683</v>
      </c>
      <c r="D352" s="491">
        <v>6</v>
      </c>
      <c r="E352" s="492"/>
      <c r="F352" s="31"/>
      <c r="G352" s="497"/>
      <c r="H352" s="508"/>
      <c r="I352" s="505"/>
      <c r="J352" s="506"/>
      <c r="K352" s="507"/>
    </row>
    <row r="353" spans="2:11" ht="17.25" customHeight="1">
      <c r="B353" s="133"/>
      <c r="C353" s="133" t="s">
        <v>685</v>
      </c>
      <c r="D353" s="493"/>
      <c r="E353" s="494"/>
      <c r="F353" s="33" t="s">
        <v>684</v>
      </c>
      <c r="G353" s="498"/>
      <c r="H353" s="509"/>
      <c r="I353" s="514"/>
      <c r="J353" s="515"/>
      <c r="K353" s="516"/>
    </row>
    <row r="354" spans="2:11" ht="17.25" customHeight="1">
      <c r="B354" s="188"/>
      <c r="C354" s="30" t="s">
        <v>399</v>
      </c>
      <c r="D354" s="491">
        <f>8*2</f>
        <v>16</v>
      </c>
      <c r="E354" s="492"/>
      <c r="F354" s="31"/>
      <c r="G354" s="497"/>
      <c r="H354" s="508"/>
      <c r="I354" s="505"/>
      <c r="J354" s="506"/>
      <c r="K354" s="507"/>
    </row>
    <row r="355" spans="2:11" ht="17.25" customHeight="1">
      <c r="B355" s="189"/>
      <c r="C355" s="32" t="s">
        <v>686</v>
      </c>
      <c r="D355" s="493"/>
      <c r="E355" s="494"/>
      <c r="F355" s="33" t="s">
        <v>384</v>
      </c>
      <c r="G355" s="498"/>
      <c r="H355" s="509"/>
      <c r="I355" s="514"/>
      <c r="J355" s="515"/>
      <c r="K355" s="516"/>
    </row>
    <row r="356" spans="2:11" ht="17.25" customHeight="1">
      <c r="B356" s="132"/>
      <c r="C356" s="30" t="s">
        <v>697</v>
      </c>
      <c r="D356" s="491">
        <f>3*2</f>
        <v>6</v>
      </c>
      <c r="E356" s="492"/>
      <c r="F356" s="31"/>
      <c r="G356" s="497"/>
      <c r="H356" s="508"/>
      <c r="I356" s="505"/>
      <c r="J356" s="506"/>
      <c r="K356" s="507"/>
    </row>
    <row r="357" spans="2:11" ht="17.25" customHeight="1">
      <c r="B357" s="133"/>
      <c r="C357" s="32" t="s">
        <v>687</v>
      </c>
      <c r="D357" s="493"/>
      <c r="E357" s="494"/>
      <c r="F357" s="33" t="s">
        <v>384</v>
      </c>
      <c r="G357" s="498"/>
      <c r="H357" s="509"/>
      <c r="I357" s="514"/>
      <c r="J357" s="515"/>
      <c r="K357" s="516"/>
    </row>
    <row r="358" spans="2:11" ht="17.25" customHeight="1">
      <c r="B358" s="188"/>
      <c r="C358" s="30"/>
      <c r="D358" s="510"/>
      <c r="E358" s="511"/>
      <c r="F358" s="31"/>
      <c r="G358" s="115"/>
      <c r="H358" s="168"/>
      <c r="I358" s="287"/>
      <c r="J358" s="288"/>
      <c r="K358" s="289"/>
    </row>
    <row r="359" spans="2:11" ht="17.25" customHeight="1">
      <c r="B359" s="189"/>
      <c r="C359" s="140"/>
      <c r="D359" s="512"/>
      <c r="E359" s="513"/>
      <c r="F359" s="33"/>
      <c r="G359" s="116"/>
      <c r="H359" s="169"/>
      <c r="I359" s="290"/>
      <c r="J359" s="291"/>
      <c r="K359" s="292"/>
    </row>
    <row r="360" spans="2:11" ht="17.25" customHeight="1">
      <c r="B360" s="190"/>
      <c r="C360" s="30" t="s">
        <v>415</v>
      </c>
      <c r="D360" s="510"/>
      <c r="E360" s="511"/>
      <c r="F360" s="31"/>
      <c r="G360" s="115"/>
      <c r="H360" s="168"/>
      <c r="I360" s="287"/>
      <c r="J360" s="288"/>
      <c r="K360" s="289"/>
    </row>
    <row r="361" spans="2:11" ht="17.25" customHeight="1">
      <c r="B361" s="133"/>
      <c r="C361" s="140"/>
      <c r="D361" s="512"/>
      <c r="E361" s="513"/>
      <c r="F361" s="33"/>
      <c r="G361" s="116"/>
      <c r="H361" s="169"/>
      <c r="I361" s="290"/>
      <c r="J361" s="291"/>
      <c r="K361" s="292"/>
    </row>
    <row r="362" spans="2:11" ht="17.25" customHeight="1">
      <c r="B362" s="132"/>
      <c r="C362" s="30" t="s">
        <v>409</v>
      </c>
      <c r="D362" s="491">
        <v>0.5</v>
      </c>
      <c r="E362" s="492"/>
      <c r="F362" s="31"/>
      <c r="G362" s="497"/>
      <c r="H362" s="508"/>
      <c r="I362" s="505"/>
      <c r="J362" s="506"/>
      <c r="K362" s="507"/>
    </row>
    <row r="363" spans="2:11" ht="17.25" customHeight="1">
      <c r="B363" s="133"/>
      <c r="C363" s="32" t="s">
        <v>410</v>
      </c>
      <c r="D363" s="493"/>
      <c r="E363" s="494"/>
      <c r="F363" s="33" t="s">
        <v>702</v>
      </c>
      <c r="G363" s="498"/>
      <c r="H363" s="509"/>
      <c r="I363" s="514"/>
      <c r="J363" s="515"/>
      <c r="K363" s="516"/>
    </row>
    <row r="364" spans="2:11" ht="17.25" customHeight="1">
      <c r="B364" s="132"/>
      <c r="C364" s="198"/>
      <c r="D364" s="491"/>
      <c r="E364" s="492"/>
      <c r="F364" s="31"/>
      <c r="G364" s="115"/>
      <c r="H364" s="168"/>
      <c r="I364" s="287"/>
      <c r="J364" s="288"/>
      <c r="K364" s="289"/>
    </row>
    <row r="365" spans="2:11" ht="17.25" customHeight="1">
      <c r="B365" s="133"/>
      <c r="C365" s="125"/>
      <c r="D365" s="493"/>
      <c r="E365" s="494"/>
      <c r="F365" s="36"/>
      <c r="G365" s="116"/>
      <c r="H365" s="169"/>
      <c r="I365" s="290"/>
      <c r="J365" s="291"/>
      <c r="K365" s="292"/>
    </row>
    <row r="366" spans="2:11" ht="17.25" customHeight="1">
      <c r="B366" s="132"/>
      <c r="C366" s="132" t="s">
        <v>637</v>
      </c>
      <c r="D366" s="491"/>
      <c r="E366" s="492"/>
      <c r="F366" s="31"/>
      <c r="G366" s="497"/>
      <c r="H366" s="508"/>
      <c r="I366" s="505"/>
      <c r="J366" s="506"/>
      <c r="K366" s="507"/>
    </row>
    <row r="367" spans="2:11" ht="17.25" customHeight="1">
      <c r="B367" s="133"/>
      <c r="C367" s="133"/>
      <c r="D367" s="493"/>
      <c r="E367" s="494"/>
      <c r="F367" s="36"/>
      <c r="G367" s="498"/>
      <c r="H367" s="509"/>
      <c r="I367" s="514"/>
      <c r="J367" s="515"/>
      <c r="K367" s="516"/>
    </row>
    <row r="368" spans="3:11" ht="17.25" customHeight="1">
      <c r="C368" s="136"/>
      <c r="D368" s="130"/>
      <c r="E368" s="130"/>
      <c r="F368" s="131"/>
      <c r="I368" s="249"/>
      <c r="J368" s="249"/>
      <c r="K368" s="249"/>
    </row>
    <row r="369" spans="3:11" ht="17.25" customHeight="1">
      <c r="C369" s="136"/>
      <c r="D369" s="130"/>
      <c r="E369" s="130"/>
      <c r="F369" s="131"/>
      <c r="I369" s="249"/>
      <c r="J369" s="249"/>
      <c r="K369" s="249"/>
    </row>
    <row r="370" spans="2:11" ht="17.25" customHeight="1">
      <c r="B370" s="188" t="s">
        <v>600</v>
      </c>
      <c r="C370" s="132" t="s">
        <v>615</v>
      </c>
      <c r="D370" s="491"/>
      <c r="E370" s="492"/>
      <c r="F370" s="31"/>
      <c r="G370" s="497"/>
      <c r="H370" s="508"/>
      <c r="I370" s="505"/>
      <c r="J370" s="506"/>
      <c r="K370" s="507"/>
    </row>
    <row r="371" spans="2:11" ht="17.25" customHeight="1">
      <c r="B371" s="189"/>
      <c r="C371" s="134"/>
      <c r="D371" s="493"/>
      <c r="E371" s="494"/>
      <c r="F371" s="33"/>
      <c r="G371" s="498"/>
      <c r="H371" s="509"/>
      <c r="I371" s="514"/>
      <c r="J371" s="515"/>
      <c r="K371" s="516"/>
    </row>
    <row r="372" spans="2:11" ht="17.25" customHeight="1">
      <c r="B372" s="190"/>
      <c r="C372" s="132"/>
      <c r="D372" s="491"/>
      <c r="E372" s="492"/>
      <c r="F372" s="31"/>
      <c r="G372" s="497"/>
      <c r="H372" s="508"/>
      <c r="I372" s="505"/>
      <c r="J372" s="506"/>
      <c r="K372" s="507"/>
    </row>
    <row r="373" spans="2:11" ht="17.25" customHeight="1">
      <c r="B373" s="133"/>
      <c r="C373" s="133"/>
      <c r="D373" s="493"/>
      <c r="E373" s="494"/>
      <c r="F373" s="33"/>
      <c r="G373" s="498"/>
      <c r="H373" s="509"/>
      <c r="I373" s="514"/>
      <c r="J373" s="515"/>
      <c r="K373" s="516"/>
    </row>
    <row r="374" spans="2:11" ht="17.25" customHeight="1">
      <c r="B374" s="188"/>
      <c r="C374" s="132" t="s">
        <v>742</v>
      </c>
      <c r="D374" s="491">
        <v>82.8</v>
      </c>
      <c r="E374" s="492"/>
      <c r="F374" s="31"/>
      <c r="G374" s="497"/>
      <c r="H374" s="508"/>
      <c r="I374" s="505"/>
      <c r="J374" s="506"/>
      <c r="K374" s="507"/>
    </row>
    <row r="375" spans="2:11" ht="17.25" customHeight="1">
      <c r="B375" s="189"/>
      <c r="C375" s="133" t="s">
        <v>743</v>
      </c>
      <c r="D375" s="493"/>
      <c r="E375" s="494"/>
      <c r="F375" s="33" t="s">
        <v>703</v>
      </c>
      <c r="G375" s="498"/>
      <c r="H375" s="509"/>
      <c r="I375" s="514"/>
      <c r="J375" s="515"/>
      <c r="K375" s="516"/>
    </row>
    <row r="376" spans="2:11" ht="17.25" customHeight="1">
      <c r="B376" s="188"/>
      <c r="C376" s="132" t="s">
        <v>132</v>
      </c>
      <c r="D376" s="491">
        <v>82.8</v>
      </c>
      <c r="E376" s="492"/>
      <c r="F376" s="31"/>
      <c r="G376" s="497"/>
      <c r="H376" s="508"/>
      <c r="I376" s="505"/>
      <c r="J376" s="506"/>
      <c r="K376" s="507"/>
    </row>
    <row r="377" spans="2:11" ht="17.25" customHeight="1">
      <c r="B377" s="189"/>
      <c r="C377" s="133" t="s">
        <v>133</v>
      </c>
      <c r="D377" s="493"/>
      <c r="E377" s="494"/>
      <c r="F377" s="33" t="s">
        <v>703</v>
      </c>
      <c r="G377" s="498"/>
      <c r="H377" s="509"/>
      <c r="I377" s="514"/>
      <c r="J377" s="515"/>
      <c r="K377" s="516"/>
    </row>
    <row r="378" spans="2:11" ht="17.25" customHeight="1">
      <c r="B378" s="188"/>
      <c r="C378" s="132" t="s">
        <v>134</v>
      </c>
      <c r="D378" s="491">
        <f>7.6+2.9</f>
        <v>10.5</v>
      </c>
      <c r="E378" s="492"/>
      <c r="F378" s="31"/>
      <c r="G378" s="497"/>
      <c r="H378" s="508"/>
      <c r="I378" s="505"/>
      <c r="J378" s="506"/>
      <c r="K378" s="507"/>
    </row>
    <row r="379" spans="2:11" ht="17.25" customHeight="1">
      <c r="B379" s="189"/>
      <c r="C379" s="133" t="s">
        <v>417</v>
      </c>
      <c r="D379" s="493"/>
      <c r="E379" s="494"/>
      <c r="F379" s="33" t="s">
        <v>704</v>
      </c>
      <c r="G379" s="498"/>
      <c r="H379" s="509"/>
      <c r="I379" s="514"/>
      <c r="J379" s="515"/>
      <c r="K379" s="516"/>
    </row>
    <row r="380" spans="2:11" ht="17.25" customHeight="1">
      <c r="B380" s="188"/>
      <c r="C380" s="132"/>
      <c r="D380" s="491"/>
      <c r="E380" s="492"/>
      <c r="F380" s="31"/>
      <c r="G380" s="497"/>
      <c r="H380" s="508"/>
      <c r="I380" s="505"/>
      <c r="J380" s="506"/>
      <c r="K380" s="507"/>
    </row>
    <row r="381" spans="2:11" ht="17.25" customHeight="1">
      <c r="B381" s="133"/>
      <c r="C381" s="133"/>
      <c r="D381" s="493"/>
      <c r="E381" s="494"/>
      <c r="F381" s="33"/>
      <c r="G381" s="498"/>
      <c r="H381" s="509"/>
      <c r="I381" s="514"/>
      <c r="J381" s="515"/>
      <c r="K381" s="516"/>
    </row>
    <row r="382" spans="2:11" ht="17.25" customHeight="1">
      <c r="B382" s="132"/>
      <c r="C382" s="132" t="s">
        <v>136</v>
      </c>
      <c r="D382" s="491">
        <v>18.1</v>
      </c>
      <c r="E382" s="492"/>
      <c r="F382" s="31"/>
      <c r="G382" s="497"/>
      <c r="H382" s="508"/>
      <c r="I382" s="505"/>
      <c r="J382" s="506"/>
      <c r="K382" s="507"/>
    </row>
    <row r="383" spans="2:11" ht="17.25" customHeight="1">
      <c r="B383" s="133"/>
      <c r="C383" s="133" t="s">
        <v>417</v>
      </c>
      <c r="D383" s="493"/>
      <c r="E383" s="494"/>
      <c r="F383" s="33" t="s">
        <v>704</v>
      </c>
      <c r="G383" s="498"/>
      <c r="H383" s="509"/>
      <c r="I383" s="514"/>
      <c r="J383" s="515"/>
      <c r="K383" s="516"/>
    </row>
    <row r="384" spans="2:11" ht="17.25" customHeight="1">
      <c r="B384" s="132"/>
      <c r="C384" s="132" t="s">
        <v>418</v>
      </c>
      <c r="D384" s="491">
        <v>17.6</v>
      </c>
      <c r="E384" s="492"/>
      <c r="F384" s="31"/>
      <c r="G384" s="497"/>
      <c r="H384" s="508"/>
      <c r="I384" s="505"/>
      <c r="J384" s="506"/>
      <c r="K384" s="507"/>
    </row>
    <row r="385" spans="2:11" ht="17.25" customHeight="1">
      <c r="B385" s="133"/>
      <c r="C385" s="133" t="s">
        <v>417</v>
      </c>
      <c r="D385" s="493"/>
      <c r="E385" s="494"/>
      <c r="F385" s="33" t="s">
        <v>704</v>
      </c>
      <c r="G385" s="498"/>
      <c r="H385" s="509"/>
      <c r="I385" s="514"/>
      <c r="J385" s="515"/>
      <c r="K385" s="516"/>
    </row>
    <row r="386" spans="2:11" ht="17.25" customHeight="1">
      <c r="B386" s="132"/>
      <c r="C386" s="132" t="s">
        <v>137</v>
      </c>
      <c r="D386" s="491">
        <f>18.1+2.9</f>
        <v>21</v>
      </c>
      <c r="E386" s="492"/>
      <c r="F386" s="31"/>
      <c r="G386" s="497"/>
      <c r="H386" s="508"/>
      <c r="I386" s="505"/>
      <c r="J386" s="506"/>
      <c r="K386" s="507"/>
    </row>
    <row r="387" spans="2:11" ht="17.25" customHeight="1">
      <c r="B387" s="133"/>
      <c r="C387" s="133" t="s">
        <v>419</v>
      </c>
      <c r="D387" s="493"/>
      <c r="E387" s="494"/>
      <c r="F387" s="33" t="s">
        <v>704</v>
      </c>
      <c r="G387" s="498"/>
      <c r="H387" s="509"/>
      <c r="I387" s="514"/>
      <c r="J387" s="515"/>
      <c r="K387" s="516"/>
    </row>
    <row r="388" spans="2:11" ht="17.25" customHeight="1">
      <c r="B388" s="190"/>
      <c r="C388" s="132" t="s">
        <v>138</v>
      </c>
      <c r="D388" s="491">
        <f>2+1</f>
        <v>3</v>
      </c>
      <c r="E388" s="492"/>
      <c r="F388" s="31"/>
      <c r="G388" s="497"/>
      <c r="H388" s="508"/>
      <c r="I388" s="505"/>
      <c r="J388" s="506"/>
      <c r="K388" s="507"/>
    </row>
    <row r="389" spans="2:11" ht="17.25" customHeight="1">
      <c r="B389" s="133"/>
      <c r="C389" s="133" t="s">
        <v>368</v>
      </c>
      <c r="D389" s="493"/>
      <c r="E389" s="494"/>
      <c r="F389" s="33" t="s">
        <v>107</v>
      </c>
      <c r="G389" s="498"/>
      <c r="H389" s="509"/>
      <c r="I389" s="514"/>
      <c r="J389" s="515"/>
      <c r="K389" s="516"/>
    </row>
    <row r="390" spans="2:11" ht="17.25" customHeight="1">
      <c r="B390" s="188"/>
      <c r="C390" s="132" t="s">
        <v>139</v>
      </c>
      <c r="D390" s="491">
        <v>5.9</v>
      </c>
      <c r="E390" s="492"/>
      <c r="F390" s="31"/>
      <c r="G390" s="497"/>
      <c r="H390" s="508"/>
      <c r="I390" s="505"/>
      <c r="J390" s="506"/>
      <c r="K390" s="507"/>
    </row>
    <row r="391" spans="2:11" ht="17.25" customHeight="1">
      <c r="B391" s="189"/>
      <c r="C391" s="133" t="s">
        <v>369</v>
      </c>
      <c r="D391" s="493"/>
      <c r="E391" s="494"/>
      <c r="F391" s="33" t="s">
        <v>704</v>
      </c>
      <c r="G391" s="498"/>
      <c r="H391" s="509"/>
      <c r="I391" s="514"/>
      <c r="J391" s="515"/>
      <c r="K391" s="516"/>
    </row>
    <row r="392" spans="2:11" ht="17.25" customHeight="1">
      <c r="B392" s="188"/>
      <c r="C392" s="132" t="s">
        <v>744</v>
      </c>
      <c r="D392" s="491">
        <v>17.6</v>
      </c>
      <c r="E392" s="492"/>
      <c r="F392" s="31"/>
      <c r="G392" s="497"/>
      <c r="H392" s="508"/>
      <c r="I392" s="505"/>
      <c r="J392" s="506"/>
      <c r="K392" s="507"/>
    </row>
    <row r="393" spans="2:11" ht="17.25" customHeight="1">
      <c r="B393" s="189"/>
      <c r="C393" s="133" t="s">
        <v>745</v>
      </c>
      <c r="D393" s="493"/>
      <c r="E393" s="494"/>
      <c r="F393" s="36" t="s">
        <v>704</v>
      </c>
      <c r="G393" s="498"/>
      <c r="H393" s="509"/>
      <c r="I393" s="514"/>
      <c r="J393" s="515"/>
      <c r="K393" s="516"/>
    </row>
    <row r="394" spans="3:11" ht="17.25" customHeight="1">
      <c r="C394" s="136"/>
      <c r="D394" s="130"/>
      <c r="E394" s="130"/>
      <c r="F394" s="131"/>
      <c r="I394" s="249"/>
      <c r="J394" s="249"/>
      <c r="K394" s="249"/>
    </row>
    <row r="395" spans="3:11" ht="17.25" customHeight="1">
      <c r="C395" s="136"/>
      <c r="D395" s="130"/>
      <c r="E395" s="130"/>
      <c r="F395" s="131"/>
      <c r="I395" s="249"/>
      <c r="J395" s="249"/>
      <c r="K395" s="249"/>
    </row>
    <row r="396" spans="2:11" ht="17.25" customHeight="1">
      <c r="B396" s="188"/>
      <c r="C396" s="132" t="s">
        <v>421</v>
      </c>
      <c r="D396" s="491">
        <v>21</v>
      </c>
      <c r="E396" s="492"/>
      <c r="F396" s="31"/>
      <c r="G396" s="497"/>
      <c r="H396" s="508"/>
      <c r="I396" s="505"/>
      <c r="J396" s="506"/>
      <c r="K396" s="507"/>
    </row>
    <row r="397" spans="2:11" ht="17.25" customHeight="1">
      <c r="B397" s="189"/>
      <c r="C397" s="133" t="s">
        <v>420</v>
      </c>
      <c r="D397" s="493"/>
      <c r="E397" s="494"/>
      <c r="F397" s="33" t="s">
        <v>704</v>
      </c>
      <c r="G397" s="498"/>
      <c r="H397" s="509"/>
      <c r="I397" s="514"/>
      <c r="J397" s="515"/>
      <c r="K397" s="516"/>
    </row>
    <row r="398" spans="2:11" ht="17.25" customHeight="1">
      <c r="B398" s="132"/>
      <c r="C398" s="132" t="s">
        <v>689</v>
      </c>
      <c r="D398" s="491">
        <v>1</v>
      </c>
      <c r="E398" s="492"/>
      <c r="F398" s="31"/>
      <c r="G398" s="497"/>
      <c r="H398" s="508"/>
      <c r="I398" s="505"/>
      <c r="J398" s="506"/>
      <c r="K398" s="507"/>
    </row>
    <row r="399" spans="2:11" ht="17.25" customHeight="1">
      <c r="B399" s="133"/>
      <c r="C399" s="133" t="s">
        <v>690</v>
      </c>
      <c r="D399" s="493"/>
      <c r="E399" s="494"/>
      <c r="F399" s="33" t="s">
        <v>107</v>
      </c>
      <c r="G399" s="498"/>
      <c r="H399" s="509"/>
      <c r="I399" s="514"/>
      <c r="J399" s="515"/>
      <c r="K399" s="516"/>
    </row>
    <row r="400" spans="2:11" ht="17.25" customHeight="1">
      <c r="B400" s="132"/>
      <c r="C400" s="132"/>
      <c r="D400" s="491"/>
      <c r="E400" s="492"/>
      <c r="F400" s="31"/>
      <c r="G400" s="497"/>
      <c r="H400" s="508"/>
      <c r="I400" s="505"/>
      <c r="J400" s="506"/>
      <c r="K400" s="507"/>
    </row>
    <row r="401" spans="2:11" ht="17.25" customHeight="1">
      <c r="B401" s="133"/>
      <c r="C401" s="133"/>
      <c r="D401" s="493"/>
      <c r="E401" s="494"/>
      <c r="F401" s="33"/>
      <c r="G401" s="498"/>
      <c r="H401" s="509"/>
      <c r="I401" s="514"/>
      <c r="J401" s="515"/>
      <c r="K401" s="516"/>
    </row>
    <row r="402" spans="2:11" ht="17.25" customHeight="1">
      <c r="B402" s="132"/>
      <c r="C402" s="132"/>
      <c r="D402" s="491"/>
      <c r="E402" s="492"/>
      <c r="F402" s="31"/>
      <c r="G402" s="497"/>
      <c r="H402" s="508"/>
      <c r="I402" s="505"/>
      <c r="J402" s="506"/>
      <c r="K402" s="507"/>
    </row>
    <row r="403" spans="2:11" ht="17.25" customHeight="1">
      <c r="B403" s="133"/>
      <c r="C403" s="133"/>
      <c r="D403" s="493"/>
      <c r="E403" s="494"/>
      <c r="F403" s="33"/>
      <c r="G403" s="498"/>
      <c r="H403" s="509"/>
      <c r="I403" s="514"/>
      <c r="J403" s="515"/>
      <c r="K403" s="516"/>
    </row>
    <row r="404" spans="2:11" ht="17.25" customHeight="1">
      <c r="B404" s="188"/>
      <c r="C404" s="132"/>
      <c r="D404" s="491"/>
      <c r="E404" s="492"/>
      <c r="F404" s="31"/>
      <c r="G404" s="497"/>
      <c r="H404" s="508"/>
      <c r="I404" s="505"/>
      <c r="J404" s="506"/>
      <c r="K404" s="507"/>
    </row>
    <row r="405" spans="2:11" ht="17.25" customHeight="1">
      <c r="B405" s="189"/>
      <c r="C405" s="134"/>
      <c r="D405" s="493"/>
      <c r="E405" s="494"/>
      <c r="F405" s="33"/>
      <c r="G405" s="498"/>
      <c r="H405" s="509"/>
      <c r="I405" s="514"/>
      <c r="J405" s="515"/>
      <c r="K405" s="516"/>
    </row>
    <row r="406" spans="2:11" ht="17.25" customHeight="1">
      <c r="B406" s="188"/>
      <c r="C406" s="132"/>
      <c r="D406" s="491"/>
      <c r="E406" s="492"/>
      <c r="F406" s="31"/>
      <c r="G406" s="497"/>
      <c r="H406" s="508"/>
      <c r="I406" s="505"/>
      <c r="J406" s="506"/>
      <c r="K406" s="507"/>
    </row>
    <row r="407" spans="2:11" ht="17.25" customHeight="1">
      <c r="B407" s="133"/>
      <c r="C407" s="133"/>
      <c r="D407" s="493"/>
      <c r="E407" s="494"/>
      <c r="F407" s="33"/>
      <c r="G407" s="498"/>
      <c r="H407" s="509"/>
      <c r="I407" s="514"/>
      <c r="J407" s="515"/>
      <c r="K407" s="516"/>
    </row>
    <row r="408" spans="2:11" ht="17.25" customHeight="1">
      <c r="B408" s="132"/>
      <c r="C408" s="132"/>
      <c r="D408" s="491"/>
      <c r="E408" s="492"/>
      <c r="F408" s="31"/>
      <c r="G408" s="497"/>
      <c r="H408" s="508"/>
      <c r="I408" s="505"/>
      <c r="J408" s="506"/>
      <c r="K408" s="507"/>
    </row>
    <row r="409" spans="2:11" ht="17.25" customHeight="1">
      <c r="B409" s="133"/>
      <c r="C409" s="133"/>
      <c r="D409" s="493"/>
      <c r="E409" s="494"/>
      <c r="F409" s="33"/>
      <c r="G409" s="498"/>
      <c r="H409" s="509"/>
      <c r="I409" s="514"/>
      <c r="J409" s="515"/>
      <c r="K409" s="516"/>
    </row>
    <row r="410" spans="2:11" ht="17.25" customHeight="1">
      <c r="B410" s="132"/>
      <c r="C410" s="132"/>
      <c r="D410" s="491"/>
      <c r="E410" s="492"/>
      <c r="F410" s="31"/>
      <c r="G410" s="497"/>
      <c r="H410" s="508"/>
      <c r="I410" s="505"/>
      <c r="J410" s="506"/>
      <c r="K410" s="507"/>
    </row>
    <row r="411" spans="2:11" ht="17.25" customHeight="1">
      <c r="B411" s="133"/>
      <c r="C411" s="133"/>
      <c r="D411" s="493"/>
      <c r="E411" s="494"/>
      <c r="F411" s="33"/>
      <c r="G411" s="498"/>
      <c r="H411" s="509"/>
      <c r="I411" s="514"/>
      <c r="J411" s="515"/>
      <c r="K411" s="516"/>
    </row>
    <row r="412" spans="2:11" ht="17.25" customHeight="1">
      <c r="B412" s="132"/>
      <c r="C412" s="132"/>
      <c r="D412" s="491"/>
      <c r="E412" s="492"/>
      <c r="F412" s="31"/>
      <c r="G412" s="497"/>
      <c r="H412" s="508"/>
      <c r="I412" s="505"/>
      <c r="J412" s="506"/>
      <c r="K412" s="507"/>
    </row>
    <row r="413" spans="2:11" ht="17.25" customHeight="1">
      <c r="B413" s="133"/>
      <c r="C413" s="133"/>
      <c r="D413" s="493"/>
      <c r="E413" s="494"/>
      <c r="F413" s="33"/>
      <c r="G413" s="498"/>
      <c r="H413" s="509"/>
      <c r="I413" s="514"/>
      <c r="J413" s="515"/>
      <c r="K413" s="516"/>
    </row>
    <row r="414" spans="2:11" ht="17.25" customHeight="1">
      <c r="B414" s="132"/>
      <c r="C414" s="132"/>
      <c r="D414" s="491"/>
      <c r="E414" s="492"/>
      <c r="F414" s="31"/>
      <c r="G414" s="497"/>
      <c r="H414" s="508"/>
      <c r="I414" s="505"/>
      <c r="J414" s="506"/>
      <c r="K414" s="507"/>
    </row>
    <row r="415" spans="2:11" ht="17.25" customHeight="1">
      <c r="B415" s="133"/>
      <c r="C415" s="133"/>
      <c r="D415" s="493"/>
      <c r="E415" s="494"/>
      <c r="F415" s="33"/>
      <c r="G415" s="498"/>
      <c r="H415" s="509"/>
      <c r="I415" s="514"/>
      <c r="J415" s="515"/>
      <c r="K415" s="516"/>
    </row>
    <row r="416" spans="2:11" ht="17.25" customHeight="1">
      <c r="B416" s="132"/>
      <c r="C416" s="132"/>
      <c r="D416" s="491"/>
      <c r="E416" s="492"/>
      <c r="F416" s="31"/>
      <c r="G416" s="497"/>
      <c r="H416" s="508"/>
      <c r="I416" s="505"/>
      <c r="J416" s="506"/>
      <c r="K416" s="507"/>
    </row>
    <row r="417" spans="2:11" ht="17.25" customHeight="1">
      <c r="B417" s="133"/>
      <c r="C417" s="133"/>
      <c r="D417" s="493"/>
      <c r="E417" s="494"/>
      <c r="F417" s="33"/>
      <c r="G417" s="498"/>
      <c r="H417" s="509"/>
      <c r="I417" s="514"/>
      <c r="J417" s="515"/>
      <c r="K417" s="516"/>
    </row>
    <row r="418" spans="2:11" ht="17.25" customHeight="1">
      <c r="B418" s="132"/>
      <c r="C418" s="132" t="s">
        <v>638</v>
      </c>
      <c r="D418" s="491"/>
      <c r="E418" s="492"/>
      <c r="F418" s="31"/>
      <c r="G418" s="497"/>
      <c r="H418" s="508"/>
      <c r="I418" s="505"/>
      <c r="J418" s="506"/>
      <c r="K418" s="507"/>
    </row>
    <row r="419" spans="2:11" ht="17.25" customHeight="1">
      <c r="B419" s="133"/>
      <c r="C419" s="133"/>
      <c r="D419" s="493"/>
      <c r="E419" s="494"/>
      <c r="F419" s="36"/>
      <c r="G419" s="498"/>
      <c r="H419" s="509"/>
      <c r="I419" s="514"/>
      <c r="J419" s="515"/>
      <c r="K419" s="516"/>
    </row>
    <row r="420" spans="3:11" ht="17.25" customHeight="1">
      <c r="C420" s="136"/>
      <c r="D420" s="130"/>
      <c r="E420" s="130"/>
      <c r="F420" s="131"/>
      <c r="I420" s="249"/>
      <c r="J420" s="249"/>
      <c r="K420" s="249"/>
    </row>
    <row r="421" spans="3:11" ht="17.25" customHeight="1">
      <c r="C421" s="136"/>
      <c r="D421" s="130"/>
      <c r="E421" s="130"/>
      <c r="F421" s="131"/>
      <c r="I421" s="249"/>
      <c r="J421" s="249"/>
      <c r="K421" s="249"/>
    </row>
    <row r="422" spans="2:11" ht="17.25" customHeight="1">
      <c r="B422" s="188" t="s">
        <v>601</v>
      </c>
      <c r="C422" s="132" t="s">
        <v>625</v>
      </c>
      <c r="D422" s="491"/>
      <c r="E422" s="492"/>
      <c r="F422" s="31"/>
      <c r="G422" s="497"/>
      <c r="H422" s="508"/>
      <c r="I422" s="505"/>
      <c r="J422" s="506"/>
      <c r="K422" s="507"/>
    </row>
    <row r="423" spans="2:11" ht="17.25" customHeight="1">
      <c r="B423" s="189"/>
      <c r="C423" s="134"/>
      <c r="D423" s="493"/>
      <c r="E423" s="494"/>
      <c r="F423" s="33"/>
      <c r="G423" s="498"/>
      <c r="H423" s="509"/>
      <c r="I423" s="514"/>
      <c r="J423" s="515"/>
      <c r="K423" s="516"/>
    </row>
    <row r="424" spans="2:11" ht="17.25" customHeight="1">
      <c r="B424" s="188"/>
      <c r="C424" s="132" t="s">
        <v>235</v>
      </c>
      <c r="D424" s="491"/>
      <c r="E424" s="492"/>
      <c r="F424" s="31"/>
      <c r="G424" s="497"/>
      <c r="H424" s="508"/>
      <c r="I424" s="505"/>
      <c r="J424" s="506"/>
      <c r="K424" s="507"/>
    </row>
    <row r="425" spans="2:11" ht="17.25" customHeight="1">
      <c r="B425" s="189"/>
      <c r="C425" s="133"/>
      <c r="D425" s="493"/>
      <c r="E425" s="494"/>
      <c r="F425" s="33"/>
      <c r="G425" s="498"/>
      <c r="H425" s="509"/>
      <c r="I425" s="514"/>
      <c r="J425" s="515"/>
      <c r="K425" s="516"/>
    </row>
    <row r="426" spans="2:11" ht="17.25" customHeight="1">
      <c r="B426" s="188"/>
      <c r="C426" s="132" t="s">
        <v>141</v>
      </c>
      <c r="D426" s="491">
        <v>2</v>
      </c>
      <c r="E426" s="492"/>
      <c r="F426" s="31"/>
      <c r="G426" s="497"/>
      <c r="H426" s="508"/>
      <c r="I426" s="505"/>
      <c r="J426" s="506"/>
      <c r="K426" s="507"/>
    </row>
    <row r="427" spans="2:11" ht="17.25" customHeight="1">
      <c r="B427" s="189"/>
      <c r="C427" s="133" t="s">
        <v>230</v>
      </c>
      <c r="D427" s="493"/>
      <c r="E427" s="494"/>
      <c r="F427" s="33" t="s">
        <v>107</v>
      </c>
      <c r="G427" s="498"/>
      <c r="H427" s="509"/>
      <c r="I427" s="514"/>
      <c r="J427" s="515"/>
      <c r="K427" s="516"/>
    </row>
    <row r="428" spans="2:11" ht="17.25" customHeight="1">
      <c r="B428" s="132"/>
      <c r="C428" s="132" t="s">
        <v>142</v>
      </c>
      <c r="D428" s="491">
        <v>1</v>
      </c>
      <c r="E428" s="492"/>
      <c r="F428" s="31"/>
      <c r="G428" s="497"/>
      <c r="H428" s="508"/>
      <c r="I428" s="505"/>
      <c r="J428" s="506"/>
      <c r="K428" s="507"/>
    </row>
    <row r="429" spans="2:11" ht="17.25" customHeight="1">
      <c r="B429" s="133"/>
      <c r="C429" s="133" t="s">
        <v>110</v>
      </c>
      <c r="D429" s="493"/>
      <c r="E429" s="494"/>
      <c r="F429" s="33" t="s">
        <v>107</v>
      </c>
      <c r="G429" s="498"/>
      <c r="H429" s="509"/>
      <c r="I429" s="514"/>
      <c r="J429" s="515"/>
      <c r="K429" s="516"/>
    </row>
    <row r="430" spans="2:11" ht="17.25" customHeight="1">
      <c r="B430" s="190"/>
      <c r="C430" s="132" t="s">
        <v>229</v>
      </c>
      <c r="D430" s="491"/>
      <c r="E430" s="492"/>
      <c r="F430" s="31"/>
      <c r="G430" s="497"/>
      <c r="H430" s="508"/>
      <c r="I430" s="505"/>
      <c r="J430" s="506"/>
      <c r="K430" s="507"/>
    </row>
    <row r="431" spans="2:11" ht="17.25" customHeight="1">
      <c r="B431" s="133"/>
      <c r="C431" s="133"/>
      <c r="D431" s="493"/>
      <c r="E431" s="494"/>
      <c r="F431" s="33"/>
      <c r="G431" s="498"/>
      <c r="H431" s="509"/>
      <c r="I431" s="514"/>
      <c r="J431" s="515"/>
      <c r="K431" s="516"/>
    </row>
    <row r="432" spans="2:11" ht="17.25" customHeight="1">
      <c r="B432" s="188"/>
      <c r="C432" s="132" t="s">
        <v>140</v>
      </c>
      <c r="D432" s="491">
        <v>6.1</v>
      </c>
      <c r="E432" s="492"/>
      <c r="F432" s="31"/>
      <c r="G432" s="497"/>
      <c r="H432" s="508"/>
      <c r="I432" s="505"/>
      <c r="J432" s="506"/>
      <c r="K432" s="507"/>
    </row>
    <row r="433" spans="2:11" ht="17.25" customHeight="1">
      <c r="B433" s="189"/>
      <c r="C433" s="133" t="s">
        <v>109</v>
      </c>
      <c r="D433" s="493"/>
      <c r="E433" s="494"/>
      <c r="F433" s="33" t="s">
        <v>704</v>
      </c>
      <c r="G433" s="498"/>
      <c r="H433" s="509"/>
      <c r="I433" s="514"/>
      <c r="J433" s="515"/>
      <c r="K433" s="516"/>
    </row>
    <row r="434" spans="2:11" ht="17.25" customHeight="1">
      <c r="B434" s="188"/>
      <c r="C434" s="132"/>
      <c r="D434" s="491"/>
      <c r="E434" s="492"/>
      <c r="F434" s="31"/>
      <c r="G434" s="497"/>
      <c r="H434" s="508"/>
      <c r="I434" s="505"/>
      <c r="J434" s="506"/>
      <c r="K434" s="507"/>
    </row>
    <row r="435" spans="2:11" ht="17.25" customHeight="1">
      <c r="B435" s="133"/>
      <c r="C435" s="133"/>
      <c r="D435" s="493"/>
      <c r="E435" s="494"/>
      <c r="F435" s="33"/>
      <c r="G435" s="498"/>
      <c r="H435" s="509"/>
      <c r="I435" s="514"/>
      <c r="J435" s="515"/>
      <c r="K435" s="516"/>
    </row>
    <row r="436" spans="2:11" ht="17.25" customHeight="1">
      <c r="B436" s="132"/>
      <c r="C436" s="132"/>
      <c r="D436" s="491"/>
      <c r="E436" s="492"/>
      <c r="F436" s="31"/>
      <c r="G436" s="497"/>
      <c r="H436" s="508"/>
      <c r="I436" s="505"/>
      <c r="J436" s="506"/>
      <c r="K436" s="507"/>
    </row>
    <row r="437" spans="2:11" ht="17.25" customHeight="1">
      <c r="B437" s="133"/>
      <c r="C437" s="133"/>
      <c r="D437" s="493"/>
      <c r="E437" s="494"/>
      <c r="F437" s="33"/>
      <c r="G437" s="498"/>
      <c r="H437" s="509"/>
      <c r="I437" s="514"/>
      <c r="J437" s="515"/>
      <c r="K437" s="516"/>
    </row>
    <row r="438" spans="2:11" ht="17.25" customHeight="1">
      <c r="B438" s="132"/>
      <c r="C438" s="132"/>
      <c r="D438" s="491"/>
      <c r="E438" s="492"/>
      <c r="F438" s="31"/>
      <c r="G438" s="497"/>
      <c r="H438" s="508"/>
      <c r="I438" s="505"/>
      <c r="J438" s="506"/>
      <c r="K438" s="507"/>
    </row>
    <row r="439" spans="2:11" ht="17.25" customHeight="1">
      <c r="B439" s="133"/>
      <c r="C439" s="133"/>
      <c r="D439" s="493"/>
      <c r="E439" s="494"/>
      <c r="F439" s="33"/>
      <c r="G439" s="498"/>
      <c r="H439" s="509"/>
      <c r="I439" s="514"/>
      <c r="J439" s="515"/>
      <c r="K439" s="516"/>
    </row>
    <row r="440" spans="2:11" ht="17.25" customHeight="1">
      <c r="B440" s="132"/>
      <c r="C440" s="132"/>
      <c r="D440" s="491"/>
      <c r="E440" s="492"/>
      <c r="F440" s="31"/>
      <c r="G440" s="497"/>
      <c r="H440" s="508"/>
      <c r="I440" s="505"/>
      <c r="J440" s="506"/>
      <c r="K440" s="507"/>
    </row>
    <row r="441" spans="2:11" ht="17.25" customHeight="1">
      <c r="B441" s="133"/>
      <c r="C441" s="133"/>
      <c r="D441" s="493"/>
      <c r="E441" s="494"/>
      <c r="F441" s="33"/>
      <c r="G441" s="498"/>
      <c r="H441" s="509"/>
      <c r="I441" s="514"/>
      <c r="J441" s="515"/>
      <c r="K441" s="516"/>
    </row>
    <row r="442" spans="2:11" ht="17.25" customHeight="1">
      <c r="B442" s="132"/>
      <c r="C442" s="132"/>
      <c r="D442" s="491"/>
      <c r="E442" s="492"/>
      <c r="F442" s="31"/>
      <c r="G442" s="497"/>
      <c r="H442" s="508"/>
      <c r="I442" s="505"/>
      <c r="J442" s="506"/>
      <c r="K442" s="507"/>
    </row>
    <row r="443" spans="2:11" ht="17.25" customHeight="1">
      <c r="B443" s="133"/>
      <c r="C443" s="133"/>
      <c r="D443" s="493"/>
      <c r="E443" s="494"/>
      <c r="F443" s="33"/>
      <c r="G443" s="498"/>
      <c r="H443" s="509"/>
      <c r="I443" s="514"/>
      <c r="J443" s="515"/>
      <c r="K443" s="516"/>
    </row>
    <row r="444" spans="2:11" ht="17.25" customHeight="1">
      <c r="B444" s="132"/>
      <c r="C444" s="132" t="s">
        <v>639</v>
      </c>
      <c r="D444" s="491"/>
      <c r="E444" s="492"/>
      <c r="F444" s="31"/>
      <c r="G444" s="497"/>
      <c r="H444" s="508"/>
      <c r="I444" s="505"/>
      <c r="J444" s="506"/>
      <c r="K444" s="507"/>
    </row>
    <row r="445" spans="2:11" ht="17.25" customHeight="1">
      <c r="B445" s="133"/>
      <c r="C445" s="133"/>
      <c r="D445" s="493"/>
      <c r="E445" s="494"/>
      <c r="F445" s="36"/>
      <c r="G445" s="498"/>
      <c r="H445" s="509"/>
      <c r="I445" s="514"/>
      <c r="J445" s="515"/>
      <c r="K445" s="516"/>
    </row>
    <row r="446" spans="3:11" ht="17.25" customHeight="1">
      <c r="C446" s="136"/>
      <c r="D446" s="130"/>
      <c r="E446" s="130"/>
      <c r="F446" s="131"/>
      <c r="I446" s="249"/>
      <c r="J446" s="249"/>
      <c r="K446" s="249"/>
    </row>
    <row r="447" spans="3:11" ht="17.25" customHeight="1">
      <c r="C447" s="136"/>
      <c r="D447" s="130"/>
      <c r="E447" s="130"/>
      <c r="F447" s="131"/>
      <c r="I447" s="249"/>
      <c r="J447" s="249"/>
      <c r="K447" s="249"/>
    </row>
    <row r="448" spans="2:11" ht="17.25" customHeight="1">
      <c r="B448" s="188" t="s">
        <v>602</v>
      </c>
      <c r="C448" s="132" t="s">
        <v>626</v>
      </c>
      <c r="D448" s="491"/>
      <c r="E448" s="492"/>
      <c r="F448" s="31"/>
      <c r="G448" s="497"/>
      <c r="H448" s="508"/>
      <c r="I448" s="505"/>
      <c r="J448" s="506"/>
      <c r="K448" s="507"/>
    </row>
    <row r="449" spans="2:11" ht="17.25" customHeight="1">
      <c r="B449" s="189"/>
      <c r="C449" s="134"/>
      <c r="D449" s="493"/>
      <c r="E449" s="494"/>
      <c r="F449" s="33"/>
      <c r="G449" s="498"/>
      <c r="H449" s="509"/>
      <c r="I449" s="514"/>
      <c r="J449" s="515"/>
      <c r="K449" s="516"/>
    </row>
    <row r="450" spans="2:11" ht="17.25" customHeight="1">
      <c r="B450" s="190"/>
      <c r="C450" s="132" t="s">
        <v>228</v>
      </c>
      <c r="D450" s="491"/>
      <c r="E450" s="492"/>
      <c r="F450" s="31"/>
      <c r="G450" s="497"/>
      <c r="H450" s="508"/>
      <c r="I450" s="505"/>
      <c r="J450" s="506"/>
      <c r="K450" s="507"/>
    </row>
    <row r="451" spans="2:11" ht="17.25" customHeight="1">
      <c r="B451" s="133"/>
      <c r="C451" s="133"/>
      <c r="D451" s="493"/>
      <c r="E451" s="494"/>
      <c r="F451" s="33"/>
      <c r="G451" s="498"/>
      <c r="H451" s="509"/>
      <c r="I451" s="514"/>
      <c r="J451" s="515"/>
      <c r="K451" s="516"/>
    </row>
    <row r="452" spans="2:11" ht="17.25" customHeight="1">
      <c r="B452" s="188"/>
      <c r="C452" s="132" t="s">
        <v>143</v>
      </c>
      <c r="D452" s="491">
        <v>5.1</v>
      </c>
      <c r="E452" s="492"/>
      <c r="F452" s="31"/>
      <c r="G452" s="497"/>
      <c r="H452" s="508"/>
      <c r="I452" s="505"/>
      <c r="J452" s="506"/>
      <c r="K452" s="507"/>
    </row>
    <row r="453" spans="2:11" ht="17.25" customHeight="1">
      <c r="B453" s="189"/>
      <c r="C453" s="133" t="s">
        <v>244</v>
      </c>
      <c r="D453" s="493"/>
      <c r="E453" s="494"/>
      <c r="F453" s="33" t="s">
        <v>698</v>
      </c>
      <c r="G453" s="498"/>
      <c r="H453" s="509"/>
      <c r="I453" s="514"/>
      <c r="J453" s="515"/>
      <c r="K453" s="516"/>
    </row>
    <row r="454" spans="2:11" ht="17.25" customHeight="1">
      <c r="B454" s="188"/>
      <c r="C454" s="132" t="s">
        <v>144</v>
      </c>
      <c r="D454" s="491">
        <v>31.3</v>
      </c>
      <c r="E454" s="492"/>
      <c r="F454" s="31"/>
      <c r="G454" s="497"/>
      <c r="H454" s="508"/>
      <c r="I454" s="505"/>
      <c r="J454" s="506"/>
      <c r="K454" s="507"/>
    </row>
    <row r="455" spans="2:11" ht="17.25" customHeight="1">
      <c r="B455" s="189"/>
      <c r="C455" s="133" t="s">
        <v>145</v>
      </c>
      <c r="D455" s="493"/>
      <c r="E455" s="494"/>
      <c r="F455" s="33" t="s">
        <v>704</v>
      </c>
      <c r="G455" s="498"/>
      <c r="H455" s="509"/>
      <c r="I455" s="514"/>
      <c r="J455" s="515"/>
      <c r="K455" s="516"/>
    </row>
    <row r="456" spans="2:11" ht="17.25" customHeight="1">
      <c r="B456" s="188"/>
      <c r="C456" s="132" t="s">
        <v>144</v>
      </c>
      <c r="D456" s="491">
        <v>5.6</v>
      </c>
      <c r="E456" s="492"/>
      <c r="F456" s="31"/>
      <c r="G456" s="497"/>
      <c r="H456" s="508"/>
      <c r="I456" s="505"/>
      <c r="J456" s="506"/>
      <c r="K456" s="507"/>
    </row>
    <row r="457" spans="2:11" ht="17.25" customHeight="1">
      <c r="B457" s="189"/>
      <c r="C457" s="133" t="s">
        <v>422</v>
      </c>
      <c r="D457" s="493"/>
      <c r="E457" s="494"/>
      <c r="F457" s="33" t="s">
        <v>704</v>
      </c>
      <c r="G457" s="498"/>
      <c r="H457" s="509"/>
      <c r="I457" s="514"/>
      <c r="J457" s="515"/>
      <c r="K457" s="516"/>
    </row>
    <row r="458" spans="2:11" ht="17.25" customHeight="1">
      <c r="B458" s="188"/>
      <c r="C458" s="132" t="s">
        <v>146</v>
      </c>
      <c r="D458" s="491">
        <v>4.4</v>
      </c>
      <c r="E458" s="492"/>
      <c r="F458" s="31"/>
      <c r="G458" s="497"/>
      <c r="H458" s="508"/>
      <c r="I458" s="505"/>
      <c r="J458" s="506"/>
      <c r="K458" s="507"/>
    </row>
    <row r="459" spans="2:11" ht="17.25" customHeight="1">
      <c r="B459" s="133"/>
      <c r="C459" s="133"/>
      <c r="D459" s="493"/>
      <c r="E459" s="494"/>
      <c r="F459" s="33" t="s">
        <v>698</v>
      </c>
      <c r="G459" s="498"/>
      <c r="H459" s="509"/>
      <c r="I459" s="514"/>
      <c r="J459" s="515"/>
      <c r="K459" s="516"/>
    </row>
    <row r="460" spans="2:11" ht="17.25" customHeight="1">
      <c r="B460" s="132"/>
      <c r="C460" s="132" t="s">
        <v>147</v>
      </c>
      <c r="D460" s="491">
        <f>13.9+8.9</f>
        <v>22.8</v>
      </c>
      <c r="E460" s="492"/>
      <c r="F460" s="31"/>
      <c r="G460" s="497"/>
      <c r="H460" s="508"/>
      <c r="I460" s="505"/>
      <c r="J460" s="506"/>
      <c r="K460" s="507"/>
    </row>
    <row r="461" spans="2:11" ht="17.25" customHeight="1">
      <c r="B461" s="133"/>
      <c r="C461" s="133" t="s">
        <v>741</v>
      </c>
      <c r="D461" s="493"/>
      <c r="E461" s="494"/>
      <c r="F461" s="33" t="s">
        <v>698</v>
      </c>
      <c r="G461" s="498"/>
      <c r="H461" s="509"/>
      <c r="I461" s="514"/>
      <c r="J461" s="515"/>
      <c r="K461" s="516"/>
    </row>
    <row r="462" spans="2:11" ht="17.25" customHeight="1">
      <c r="B462" s="132"/>
      <c r="C462" s="132" t="s">
        <v>148</v>
      </c>
      <c r="D462" s="491">
        <v>5.6</v>
      </c>
      <c r="E462" s="492"/>
      <c r="F462" s="31"/>
      <c r="G462" s="497"/>
      <c r="H462" s="508"/>
      <c r="I462" s="505"/>
      <c r="J462" s="506"/>
      <c r="K462" s="507"/>
    </row>
    <row r="463" spans="2:11" ht="17.25" customHeight="1">
      <c r="B463" s="133"/>
      <c r="C463" s="133" t="s">
        <v>423</v>
      </c>
      <c r="D463" s="493"/>
      <c r="E463" s="494"/>
      <c r="F463" s="33" t="s">
        <v>704</v>
      </c>
      <c r="G463" s="498"/>
      <c r="H463" s="509"/>
      <c r="I463" s="514"/>
      <c r="J463" s="515"/>
      <c r="K463" s="516"/>
    </row>
    <row r="464" spans="2:11" ht="17.25" customHeight="1">
      <c r="B464" s="132"/>
      <c r="C464" s="132" t="s">
        <v>149</v>
      </c>
      <c r="D464" s="491">
        <v>1.7</v>
      </c>
      <c r="E464" s="492"/>
      <c r="F464" s="31"/>
      <c r="G464" s="497"/>
      <c r="H464" s="508"/>
      <c r="I464" s="505"/>
      <c r="J464" s="506"/>
      <c r="K464" s="507"/>
    </row>
    <row r="465" spans="2:11" ht="17.25" customHeight="1">
      <c r="B465" s="133"/>
      <c r="C465" s="133" t="s">
        <v>129</v>
      </c>
      <c r="D465" s="493"/>
      <c r="E465" s="494"/>
      <c r="F465" s="33" t="s">
        <v>704</v>
      </c>
      <c r="G465" s="498"/>
      <c r="H465" s="509"/>
      <c r="I465" s="514"/>
      <c r="J465" s="515"/>
      <c r="K465" s="516"/>
    </row>
    <row r="466" spans="2:11" ht="17.25" customHeight="1">
      <c r="B466" s="132"/>
      <c r="C466" s="132" t="s">
        <v>736</v>
      </c>
      <c r="D466" s="491">
        <v>17.5</v>
      </c>
      <c r="E466" s="492"/>
      <c r="F466" s="31"/>
      <c r="G466" s="497"/>
      <c r="H466" s="508"/>
      <c r="I466" s="505"/>
      <c r="J466" s="506"/>
      <c r="K466" s="507"/>
    </row>
    <row r="467" spans="2:11" ht="17.25" customHeight="1">
      <c r="B467" s="133"/>
      <c r="C467" s="133" t="s">
        <v>424</v>
      </c>
      <c r="D467" s="493"/>
      <c r="E467" s="494"/>
      <c r="F467" s="33" t="s">
        <v>698</v>
      </c>
      <c r="G467" s="498"/>
      <c r="H467" s="509"/>
      <c r="I467" s="514"/>
      <c r="J467" s="515"/>
      <c r="K467" s="516"/>
    </row>
    <row r="468" spans="2:11" ht="17.25" customHeight="1">
      <c r="B468" s="132"/>
      <c r="C468" s="132"/>
      <c r="D468" s="491"/>
      <c r="E468" s="492"/>
      <c r="F468" s="31"/>
      <c r="G468" s="497"/>
      <c r="H468" s="508"/>
      <c r="I468" s="505"/>
      <c r="J468" s="506"/>
      <c r="K468" s="507"/>
    </row>
    <row r="469" spans="2:11" ht="17.25" customHeight="1">
      <c r="B469" s="133"/>
      <c r="C469" s="133"/>
      <c r="D469" s="493"/>
      <c r="E469" s="494"/>
      <c r="F469" s="36"/>
      <c r="G469" s="498"/>
      <c r="H469" s="509"/>
      <c r="I469" s="514"/>
      <c r="J469" s="515"/>
      <c r="K469" s="516"/>
    </row>
    <row r="470" spans="2:11" ht="17.25" customHeight="1">
      <c r="B470" s="132"/>
      <c r="C470" s="132" t="s">
        <v>640</v>
      </c>
      <c r="D470" s="491"/>
      <c r="E470" s="492"/>
      <c r="F470" s="31"/>
      <c r="G470" s="497"/>
      <c r="H470" s="508"/>
      <c r="I470" s="505"/>
      <c r="J470" s="506"/>
      <c r="K470" s="507"/>
    </row>
    <row r="471" spans="2:11" ht="17.25" customHeight="1">
      <c r="B471" s="133"/>
      <c r="C471" s="133"/>
      <c r="D471" s="493"/>
      <c r="E471" s="494"/>
      <c r="F471" s="36"/>
      <c r="G471" s="498"/>
      <c r="H471" s="509"/>
      <c r="I471" s="514"/>
      <c r="J471" s="515"/>
      <c r="K471" s="516"/>
    </row>
    <row r="472" spans="3:11" ht="17.25" customHeight="1">
      <c r="C472" s="136"/>
      <c r="D472" s="130"/>
      <c r="E472" s="130"/>
      <c r="F472" s="131"/>
      <c r="I472" s="249"/>
      <c r="J472" s="249"/>
      <c r="K472" s="249"/>
    </row>
    <row r="473" spans="3:11" ht="17.25" customHeight="1">
      <c r="C473" s="136"/>
      <c r="D473" s="130"/>
      <c r="E473" s="130"/>
      <c r="F473" s="131"/>
      <c r="I473" s="249"/>
      <c r="J473" s="249"/>
      <c r="K473" s="249"/>
    </row>
    <row r="474" spans="2:11" ht="17.25" customHeight="1">
      <c r="B474" s="188" t="s">
        <v>603</v>
      </c>
      <c r="C474" s="132" t="s">
        <v>627</v>
      </c>
      <c r="D474" s="491"/>
      <c r="E474" s="492"/>
      <c r="F474" s="31"/>
      <c r="G474" s="497"/>
      <c r="H474" s="508"/>
      <c r="I474" s="287"/>
      <c r="J474" s="288"/>
      <c r="K474" s="289"/>
    </row>
    <row r="475" spans="2:11" ht="17.25" customHeight="1">
      <c r="B475" s="189"/>
      <c r="C475" s="134"/>
      <c r="D475" s="493"/>
      <c r="E475" s="494"/>
      <c r="F475" s="33"/>
      <c r="G475" s="498"/>
      <c r="H475" s="509"/>
      <c r="I475" s="290"/>
      <c r="J475" s="291"/>
      <c r="K475" s="292"/>
    </row>
    <row r="476" spans="2:11" ht="17.25" customHeight="1">
      <c r="B476" s="190"/>
      <c r="C476" s="132"/>
      <c r="D476" s="491"/>
      <c r="E476" s="492"/>
      <c r="F476" s="31"/>
      <c r="G476" s="497"/>
      <c r="H476" s="508"/>
      <c r="I476" s="287"/>
      <c r="J476" s="288"/>
      <c r="K476" s="289"/>
    </row>
    <row r="477" spans="2:11" ht="17.25" customHeight="1">
      <c r="B477" s="133"/>
      <c r="C477" s="133"/>
      <c r="D477" s="493"/>
      <c r="E477" s="494"/>
      <c r="F477" s="33"/>
      <c r="G477" s="498"/>
      <c r="H477" s="509"/>
      <c r="I477" s="290"/>
      <c r="J477" s="291"/>
      <c r="K477" s="292"/>
    </row>
    <row r="478" spans="2:11" ht="17.25" customHeight="1">
      <c r="B478" s="188"/>
      <c r="C478" s="132" t="s">
        <v>245</v>
      </c>
      <c r="D478" s="491">
        <v>2</v>
      </c>
      <c r="E478" s="492"/>
      <c r="F478" s="31"/>
      <c r="G478" s="497"/>
      <c r="H478" s="508"/>
      <c r="I478" s="287"/>
      <c r="J478" s="288"/>
      <c r="K478" s="289"/>
    </row>
    <row r="479" spans="2:11" ht="17.25" customHeight="1">
      <c r="B479" s="189"/>
      <c r="C479" s="133" t="s">
        <v>246</v>
      </c>
      <c r="D479" s="493"/>
      <c r="E479" s="494"/>
      <c r="F479" s="33" t="s">
        <v>107</v>
      </c>
      <c r="G479" s="498"/>
      <c r="H479" s="509"/>
      <c r="I479" s="290"/>
      <c r="J479" s="291"/>
      <c r="K479" s="292"/>
    </row>
    <row r="480" spans="2:11" ht="17.25" customHeight="1">
      <c r="B480" s="188"/>
      <c r="C480" s="132" t="s">
        <v>247</v>
      </c>
      <c r="D480" s="491">
        <v>1</v>
      </c>
      <c r="E480" s="492"/>
      <c r="F480" s="31"/>
      <c r="G480" s="497"/>
      <c r="H480" s="508"/>
      <c r="I480" s="287"/>
      <c r="J480" s="288"/>
      <c r="K480" s="289"/>
    </row>
    <row r="481" spans="2:11" ht="17.25" customHeight="1">
      <c r="B481" s="189"/>
      <c r="C481" s="133" t="s">
        <v>248</v>
      </c>
      <c r="D481" s="493"/>
      <c r="E481" s="494"/>
      <c r="F481" s="33" t="s">
        <v>107</v>
      </c>
      <c r="G481" s="498"/>
      <c r="H481" s="509"/>
      <c r="I481" s="290"/>
      <c r="J481" s="291"/>
      <c r="K481" s="292"/>
    </row>
    <row r="482" spans="2:11" ht="17.25" customHeight="1">
      <c r="B482" s="132"/>
      <c r="C482" s="132" t="s">
        <v>249</v>
      </c>
      <c r="D482" s="491">
        <v>1</v>
      </c>
      <c r="E482" s="492"/>
      <c r="F482" s="31"/>
      <c r="G482" s="497"/>
      <c r="H482" s="508"/>
      <c r="I482" s="287"/>
      <c r="J482" s="288"/>
      <c r="K482" s="289"/>
    </row>
    <row r="483" spans="2:11" ht="17.25" customHeight="1">
      <c r="B483" s="133"/>
      <c r="C483" s="133" t="s">
        <v>250</v>
      </c>
      <c r="D483" s="493"/>
      <c r="E483" s="494"/>
      <c r="F483" s="33" t="s">
        <v>107</v>
      </c>
      <c r="G483" s="498"/>
      <c r="H483" s="509"/>
      <c r="I483" s="290"/>
      <c r="J483" s="291"/>
      <c r="K483" s="292"/>
    </row>
    <row r="484" spans="2:11" ht="17.25" customHeight="1">
      <c r="B484" s="132"/>
      <c r="C484" s="132" t="s">
        <v>251</v>
      </c>
      <c r="D484" s="491">
        <v>1</v>
      </c>
      <c r="E484" s="492"/>
      <c r="F484" s="31"/>
      <c r="G484" s="497"/>
      <c r="H484" s="508"/>
      <c r="I484" s="287"/>
      <c r="J484" s="288"/>
      <c r="K484" s="289"/>
    </row>
    <row r="485" spans="2:11" ht="17.25" customHeight="1">
      <c r="B485" s="133"/>
      <c r="C485" s="133" t="s">
        <v>252</v>
      </c>
      <c r="D485" s="493"/>
      <c r="E485" s="494"/>
      <c r="F485" s="33" t="s">
        <v>107</v>
      </c>
      <c r="G485" s="498"/>
      <c r="H485" s="509"/>
      <c r="I485" s="290"/>
      <c r="J485" s="291"/>
      <c r="K485" s="292"/>
    </row>
    <row r="486" spans="2:11" ht="17.25" customHeight="1">
      <c r="B486" s="132"/>
      <c r="C486" s="132" t="s">
        <v>253</v>
      </c>
      <c r="D486" s="491">
        <v>1</v>
      </c>
      <c r="E486" s="492"/>
      <c r="F486" s="31"/>
      <c r="G486" s="497"/>
      <c r="H486" s="508"/>
      <c r="I486" s="287"/>
      <c r="J486" s="288"/>
      <c r="K486" s="289"/>
    </row>
    <row r="487" spans="2:11" ht="17.25" customHeight="1">
      <c r="B487" s="133"/>
      <c r="C487" s="133" t="s">
        <v>254</v>
      </c>
      <c r="D487" s="493"/>
      <c r="E487" s="494"/>
      <c r="F487" s="33" t="s">
        <v>107</v>
      </c>
      <c r="G487" s="498"/>
      <c r="H487" s="509"/>
      <c r="I487" s="290"/>
      <c r="J487" s="291"/>
      <c r="K487" s="292"/>
    </row>
    <row r="488" spans="2:11" ht="17.25" customHeight="1">
      <c r="B488" s="132"/>
      <c r="C488" s="132" t="s">
        <v>150</v>
      </c>
      <c r="D488" s="491">
        <v>0.7</v>
      </c>
      <c r="E488" s="492"/>
      <c r="F488" s="31"/>
      <c r="G488" s="497"/>
      <c r="H488" s="508"/>
      <c r="I488" s="287"/>
      <c r="J488" s="288"/>
      <c r="K488" s="289"/>
    </row>
    <row r="489" spans="2:11" ht="17.25" customHeight="1">
      <c r="B489" s="133"/>
      <c r="C489" s="133" t="s">
        <v>151</v>
      </c>
      <c r="D489" s="493"/>
      <c r="E489" s="494"/>
      <c r="F489" s="33" t="s">
        <v>698</v>
      </c>
      <c r="G489" s="498"/>
      <c r="H489" s="509"/>
      <c r="I489" s="290"/>
      <c r="J489" s="291"/>
      <c r="K489" s="292"/>
    </row>
    <row r="490" spans="2:11" ht="17.25" customHeight="1">
      <c r="B490" s="132"/>
      <c r="C490" s="132" t="s">
        <v>152</v>
      </c>
      <c r="D490" s="491">
        <v>9.6</v>
      </c>
      <c r="E490" s="492"/>
      <c r="F490" s="31"/>
      <c r="G490" s="497"/>
      <c r="H490" s="508"/>
      <c r="I490" s="287"/>
      <c r="J490" s="288"/>
      <c r="K490" s="289"/>
    </row>
    <row r="491" spans="2:11" ht="17.25" customHeight="1">
      <c r="B491" s="133"/>
      <c r="C491" s="133"/>
      <c r="D491" s="493"/>
      <c r="E491" s="494"/>
      <c r="F491" s="33" t="s">
        <v>704</v>
      </c>
      <c r="G491" s="498"/>
      <c r="H491" s="509"/>
      <c r="I491" s="290"/>
      <c r="J491" s="291"/>
      <c r="K491" s="292"/>
    </row>
    <row r="492" spans="2:11" ht="17.25" customHeight="1">
      <c r="B492" s="188"/>
      <c r="C492" s="132" t="s">
        <v>153</v>
      </c>
      <c r="D492" s="491">
        <v>0.7</v>
      </c>
      <c r="E492" s="492"/>
      <c r="F492" s="31"/>
      <c r="G492" s="497"/>
      <c r="H492" s="508"/>
      <c r="I492" s="287"/>
      <c r="J492" s="288"/>
      <c r="K492" s="289"/>
    </row>
    <row r="493" spans="2:11" ht="17.25" customHeight="1">
      <c r="B493" s="189"/>
      <c r="C493" s="135"/>
      <c r="D493" s="493"/>
      <c r="E493" s="494"/>
      <c r="F493" s="36" t="s">
        <v>698</v>
      </c>
      <c r="G493" s="498"/>
      <c r="H493" s="509"/>
      <c r="I493" s="290"/>
      <c r="J493" s="291"/>
      <c r="K493" s="292"/>
    </row>
    <row r="494" spans="2:11" ht="17.25" customHeight="1">
      <c r="B494" s="190"/>
      <c r="C494" s="132" t="s">
        <v>154</v>
      </c>
      <c r="D494" s="491">
        <v>0.7</v>
      </c>
      <c r="E494" s="492"/>
      <c r="F494" s="31"/>
      <c r="G494" s="497"/>
      <c r="H494" s="508"/>
      <c r="I494" s="287"/>
      <c r="J494" s="288"/>
      <c r="K494" s="289"/>
    </row>
    <row r="495" spans="2:11" ht="17.25" customHeight="1">
      <c r="B495" s="133"/>
      <c r="C495" s="133" t="s">
        <v>155</v>
      </c>
      <c r="D495" s="493"/>
      <c r="E495" s="494"/>
      <c r="F495" s="33" t="s">
        <v>698</v>
      </c>
      <c r="G495" s="498"/>
      <c r="H495" s="509"/>
      <c r="I495" s="290"/>
      <c r="J495" s="291"/>
      <c r="K495" s="292"/>
    </row>
    <row r="496" spans="2:11" ht="17.25" customHeight="1">
      <c r="B496" s="132"/>
      <c r="C496" s="132" t="s">
        <v>641</v>
      </c>
      <c r="D496" s="491"/>
      <c r="E496" s="492"/>
      <c r="F496" s="31"/>
      <c r="G496" s="497"/>
      <c r="H496" s="508"/>
      <c r="I496" s="287"/>
      <c r="J496" s="288"/>
      <c r="K496" s="289"/>
    </row>
    <row r="497" spans="2:11" ht="17.25" customHeight="1">
      <c r="B497" s="133"/>
      <c r="C497" s="133"/>
      <c r="D497" s="493"/>
      <c r="E497" s="494"/>
      <c r="F497" s="36"/>
      <c r="G497" s="498"/>
      <c r="H497" s="509"/>
      <c r="I497" s="290"/>
      <c r="J497" s="291"/>
      <c r="K497" s="292"/>
    </row>
    <row r="498" spans="3:11" ht="17.25" customHeight="1">
      <c r="C498" s="136"/>
      <c r="D498" s="130"/>
      <c r="E498" s="130"/>
      <c r="F498" s="131"/>
      <c r="I498" s="249"/>
      <c r="J498" s="249"/>
      <c r="K498" s="249"/>
    </row>
    <row r="499" spans="3:11" ht="17.25" customHeight="1">
      <c r="C499" s="136"/>
      <c r="D499" s="130"/>
      <c r="E499" s="130"/>
      <c r="F499" s="131"/>
      <c r="I499" s="249"/>
      <c r="J499" s="249"/>
      <c r="K499" s="249"/>
    </row>
    <row r="500" spans="2:11" ht="17.25" customHeight="1">
      <c r="B500" s="188" t="s">
        <v>604</v>
      </c>
      <c r="C500" s="132" t="s">
        <v>628</v>
      </c>
      <c r="D500" s="491"/>
      <c r="E500" s="492"/>
      <c r="F500" s="31"/>
      <c r="G500" s="497"/>
      <c r="H500" s="508"/>
      <c r="I500" s="287"/>
      <c r="J500" s="288"/>
      <c r="K500" s="289"/>
    </row>
    <row r="501" spans="2:11" ht="17.25" customHeight="1">
      <c r="B501" s="189"/>
      <c r="C501" s="134"/>
      <c r="D501" s="493"/>
      <c r="E501" s="494"/>
      <c r="F501" s="33"/>
      <c r="G501" s="498"/>
      <c r="H501" s="509"/>
      <c r="I501" s="290"/>
      <c r="J501" s="291"/>
      <c r="K501" s="292"/>
    </row>
    <row r="502" spans="2:11" ht="17.25" customHeight="1">
      <c r="B502" s="190"/>
      <c r="C502" s="132" t="s">
        <v>228</v>
      </c>
      <c r="D502" s="491"/>
      <c r="E502" s="492"/>
      <c r="F502" s="31"/>
      <c r="G502" s="497"/>
      <c r="H502" s="508"/>
      <c r="I502" s="287"/>
      <c r="J502" s="288"/>
      <c r="K502" s="289"/>
    </row>
    <row r="503" spans="2:11" ht="17.25" customHeight="1">
      <c r="B503" s="133"/>
      <c r="C503" s="133"/>
      <c r="D503" s="493"/>
      <c r="E503" s="494"/>
      <c r="F503" s="33"/>
      <c r="G503" s="498"/>
      <c r="H503" s="509"/>
      <c r="I503" s="290"/>
      <c r="J503" s="291"/>
      <c r="K503" s="292"/>
    </row>
    <row r="504" spans="2:11" ht="17.25" customHeight="1">
      <c r="B504" s="188"/>
      <c r="C504" s="132" t="s">
        <v>156</v>
      </c>
      <c r="D504" s="491">
        <v>101</v>
      </c>
      <c r="E504" s="492"/>
      <c r="F504" s="31"/>
      <c r="G504" s="497"/>
      <c r="H504" s="508"/>
      <c r="I504" s="287"/>
      <c r="J504" s="288"/>
      <c r="K504" s="289"/>
    </row>
    <row r="505" spans="2:11" ht="17.25" customHeight="1">
      <c r="B505" s="189"/>
      <c r="C505" s="133" t="s">
        <v>157</v>
      </c>
      <c r="D505" s="493"/>
      <c r="E505" s="494"/>
      <c r="F505" s="33" t="s">
        <v>698</v>
      </c>
      <c r="G505" s="498"/>
      <c r="H505" s="509"/>
      <c r="I505" s="290"/>
      <c r="J505" s="291"/>
      <c r="K505" s="292"/>
    </row>
    <row r="506" spans="2:11" ht="17.25" customHeight="1">
      <c r="B506" s="188"/>
      <c r="C506" s="132" t="s">
        <v>229</v>
      </c>
      <c r="D506" s="491"/>
      <c r="E506" s="492"/>
      <c r="F506" s="31"/>
      <c r="G506" s="497"/>
      <c r="H506" s="508"/>
      <c r="I506" s="287"/>
      <c r="J506" s="288"/>
      <c r="K506" s="289"/>
    </row>
    <row r="507" spans="2:11" ht="17.25" customHeight="1">
      <c r="B507" s="189"/>
      <c r="C507" s="133"/>
      <c r="D507" s="493"/>
      <c r="E507" s="494"/>
      <c r="F507" s="33"/>
      <c r="G507" s="498"/>
      <c r="H507" s="509"/>
      <c r="I507" s="290"/>
      <c r="J507" s="291"/>
      <c r="K507" s="292"/>
    </row>
    <row r="508" spans="2:11" ht="17.25" customHeight="1">
      <c r="B508" s="188"/>
      <c r="C508" s="132" t="s">
        <v>156</v>
      </c>
      <c r="D508" s="491">
        <v>19.4</v>
      </c>
      <c r="E508" s="492"/>
      <c r="F508" s="31"/>
      <c r="G508" s="497"/>
      <c r="H508" s="508"/>
      <c r="I508" s="287"/>
      <c r="J508" s="288"/>
      <c r="K508" s="289"/>
    </row>
    <row r="509" spans="2:11" ht="17.25" customHeight="1">
      <c r="B509" s="189"/>
      <c r="C509" s="133" t="s">
        <v>157</v>
      </c>
      <c r="D509" s="493"/>
      <c r="E509" s="494"/>
      <c r="F509" s="33" t="s">
        <v>698</v>
      </c>
      <c r="G509" s="498"/>
      <c r="H509" s="509"/>
      <c r="I509" s="290"/>
      <c r="J509" s="291"/>
      <c r="K509" s="292"/>
    </row>
    <row r="510" spans="2:11" ht="17.25" customHeight="1">
      <c r="B510" s="188"/>
      <c r="C510" s="132" t="s">
        <v>425</v>
      </c>
      <c r="D510" s="491">
        <v>0.5</v>
      </c>
      <c r="E510" s="492"/>
      <c r="F510" s="31"/>
      <c r="G510" s="497"/>
      <c r="H510" s="508"/>
      <c r="I510" s="287"/>
      <c r="J510" s="288"/>
      <c r="K510" s="289"/>
    </row>
    <row r="511" spans="2:11" ht="17.25" customHeight="1">
      <c r="B511" s="133"/>
      <c r="C511" s="133" t="s">
        <v>157</v>
      </c>
      <c r="D511" s="493"/>
      <c r="E511" s="494"/>
      <c r="F511" s="33" t="s">
        <v>698</v>
      </c>
      <c r="G511" s="498"/>
      <c r="H511" s="509"/>
      <c r="I511" s="290"/>
      <c r="J511" s="291"/>
      <c r="K511" s="292"/>
    </row>
    <row r="512" spans="2:11" ht="17.25" customHeight="1">
      <c r="B512" s="132"/>
      <c r="C512" s="132"/>
      <c r="D512" s="491"/>
      <c r="E512" s="492"/>
      <c r="F512" s="31"/>
      <c r="G512" s="497"/>
      <c r="H512" s="508"/>
      <c r="I512" s="287"/>
      <c r="J512" s="288"/>
      <c r="K512" s="289"/>
    </row>
    <row r="513" spans="2:11" ht="17.25" customHeight="1">
      <c r="B513" s="133"/>
      <c r="C513" s="133"/>
      <c r="D513" s="493"/>
      <c r="E513" s="494"/>
      <c r="F513" s="33"/>
      <c r="G513" s="498"/>
      <c r="H513" s="509"/>
      <c r="I513" s="290"/>
      <c r="J513" s="291"/>
      <c r="K513" s="292"/>
    </row>
    <row r="514" spans="2:11" ht="17.25" customHeight="1">
      <c r="B514" s="132"/>
      <c r="C514" s="132"/>
      <c r="D514" s="491"/>
      <c r="E514" s="492"/>
      <c r="F514" s="31"/>
      <c r="G514" s="497"/>
      <c r="H514" s="508"/>
      <c r="I514" s="287"/>
      <c r="J514" s="288"/>
      <c r="K514" s="289"/>
    </row>
    <row r="515" spans="2:11" ht="17.25" customHeight="1">
      <c r="B515" s="133"/>
      <c r="C515" s="133"/>
      <c r="D515" s="493"/>
      <c r="E515" s="494"/>
      <c r="F515" s="33"/>
      <c r="G515" s="498"/>
      <c r="H515" s="509"/>
      <c r="I515" s="290"/>
      <c r="J515" s="291"/>
      <c r="K515" s="292"/>
    </row>
    <row r="516" spans="2:11" ht="17.25" customHeight="1">
      <c r="B516" s="132"/>
      <c r="C516" s="132"/>
      <c r="D516" s="491"/>
      <c r="E516" s="492"/>
      <c r="F516" s="31"/>
      <c r="G516" s="497"/>
      <c r="H516" s="508"/>
      <c r="I516" s="287"/>
      <c r="J516" s="288"/>
      <c r="K516" s="289"/>
    </row>
    <row r="517" spans="2:11" ht="17.25" customHeight="1">
      <c r="B517" s="133"/>
      <c r="C517" s="133"/>
      <c r="D517" s="493"/>
      <c r="E517" s="494"/>
      <c r="F517" s="33"/>
      <c r="G517" s="498"/>
      <c r="H517" s="509"/>
      <c r="I517" s="290"/>
      <c r="J517" s="291"/>
      <c r="K517" s="292"/>
    </row>
    <row r="518" spans="2:11" ht="17.25" customHeight="1">
      <c r="B518" s="132"/>
      <c r="C518" s="132"/>
      <c r="D518" s="491"/>
      <c r="E518" s="492"/>
      <c r="F518" s="31"/>
      <c r="G518" s="497"/>
      <c r="H518" s="508"/>
      <c r="I518" s="287"/>
      <c r="J518" s="288"/>
      <c r="K518" s="289"/>
    </row>
    <row r="519" spans="2:11" ht="17.25" customHeight="1">
      <c r="B519" s="133"/>
      <c r="C519" s="133"/>
      <c r="D519" s="493"/>
      <c r="E519" s="494"/>
      <c r="F519" s="33"/>
      <c r="G519" s="498"/>
      <c r="H519" s="509"/>
      <c r="I519" s="290"/>
      <c r="J519" s="291"/>
      <c r="K519" s="292"/>
    </row>
    <row r="520" spans="2:11" ht="17.25" customHeight="1">
      <c r="B520" s="132"/>
      <c r="C520" s="132"/>
      <c r="D520" s="491"/>
      <c r="E520" s="492"/>
      <c r="F520" s="31"/>
      <c r="G520" s="497"/>
      <c r="H520" s="508"/>
      <c r="I520" s="287"/>
      <c r="J520" s="288"/>
      <c r="K520" s="289"/>
    </row>
    <row r="521" spans="2:11" ht="17.25" customHeight="1">
      <c r="B521" s="133"/>
      <c r="C521" s="133"/>
      <c r="D521" s="493"/>
      <c r="E521" s="494"/>
      <c r="F521" s="33"/>
      <c r="G521" s="498"/>
      <c r="H521" s="509"/>
      <c r="I521" s="290"/>
      <c r="J521" s="291"/>
      <c r="K521" s="292"/>
    </row>
    <row r="522" spans="2:11" ht="17.25" customHeight="1">
      <c r="B522" s="132"/>
      <c r="C522" s="132" t="s">
        <v>642</v>
      </c>
      <c r="D522" s="491"/>
      <c r="E522" s="492"/>
      <c r="F522" s="31"/>
      <c r="G522" s="497"/>
      <c r="H522" s="508"/>
      <c r="I522" s="287"/>
      <c r="J522" s="288"/>
      <c r="K522" s="289"/>
    </row>
    <row r="523" spans="2:11" ht="17.25" customHeight="1">
      <c r="B523" s="133"/>
      <c r="C523" s="133"/>
      <c r="D523" s="493"/>
      <c r="E523" s="494"/>
      <c r="F523" s="36"/>
      <c r="G523" s="498"/>
      <c r="H523" s="509"/>
      <c r="I523" s="290"/>
      <c r="J523" s="291"/>
      <c r="K523" s="292"/>
    </row>
    <row r="524" spans="3:11" ht="17.25" customHeight="1">
      <c r="C524" s="136"/>
      <c r="D524" s="130"/>
      <c r="E524" s="130"/>
      <c r="F524" s="131"/>
      <c r="I524" s="249"/>
      <c r="J524" s="249"/>
      <c r="K524" s="249"/>
    </row>
    <row r="525" spans="3:11" ht="17.25" customHeight="1">
      <c r="C525" s="136"/>
      <c r="D525" s="130"/>
      <c r="E525" s="130"/>
      <c r="F525" s="131"/>
      <c r="I525" s="249"/>
      <c r="J525" s="249"/>
      <c r="K525" s="249"/>
    </row>
    <row r="526" spans="2:11" ht="17.25" customHeight="1">
      <c r="B526" s="188" t="s">
        <v>605</v>
      </c>
      <c r="C526" s="132" t="s">
        <v>629</v>
      </c>
      <c r="D526" s="491"/>
      <c r="E526" s="492"/>
      <c r="F526" s="31"/>
      <c r="G526" s="497"/>
      <c r="H526" s="508"/>
      <c r="I526" s="287"/>
      <c r="J526" s="288"/>
      <c r="K526" s="289"/>
    </row>
    <row r="527" spans="2:11" ht="17.25" customHeight="1">
      <c r="B527" s="189"/>
      <c r="C527" s="134"/>
      <c r="D527" s="493"/>
      <c r="E527" s="494"/>
      <c r="F527" s="33"/>
      <c r="G527" s="498"/>
      <c r="H527" s="509"/>
      <c r="I527" s="290"/>
      <c r="J527" s="291"/>
      <c r="K527" s="292"/>
    </row>
    <row r="528" spans="2:11" ht="17.25" customHeight="1">
      <c r="B528" s="190"/>
      <c r="C528" s="132" t="s">
        <v>228</v>
      </c>
      <c r="D528" s="491"/>
      <c r="E528" s="492"/>
      <c r="F528" s="31"/>
      <c r="G528" s="497"/>
      <c r="H528" s="508"/>
      <c r="I528" s="287"/>
      <c r="J528" s="288"/>
      <c r="K528" s="289"/>
    </row>
    <row r="529" spans="2:11" ht="17.25" customHeight="1">
      <c r="B529" s="133"/>
      <c r="C529" s="133"/>
      <c r="D529" s="493"/>
      <c r="E529" s="494"/>
      <c r="F529" s="33"/>
      <c r="G529" s="498"/>
      <c r="H529" s="509"/>
      <c r="I529" s="290"/>
      <c r="J529" s="291"/>
      <c r="K529" s="292"/>
    </row>
    <row r="530" spans="2:11" ht="17.25" customHeight="1">
      <c r="B530" s="188"/>
      <c r="C530" s="132" t="s">
        <v>158</v>
      </c>
      <c r="D530" s="491">
        <v>86.3</v>
      </c>
      <c r="E530" s="492"/>
      <c r="F530" s="31"/>
      <c r="G530" s="497"/>
      <c r="H530" s="508"/>
      <c r="I530" s="287"/>
      <c r="J530" s="288"/>
      <c r="K530" s="289"/>
    </row>
    <row r="531" spans="2:11" ht="17.25" customHeight="1">
      <c r="B531" s="189"/>
      <c r="C531" s="133" t="s">
        <v>159</v>
      </c>
      <c r="D531" s="493"/>
      <c r="E531" s="494"/>
      <c r="F531" s="33" t="s">
        <v>698</v>
      </c>
      <c r="G531" s="498"/>
      <c r="H531" s="509"/>
      <c r="I531" s="290"/>
      <c r="J531" s="291"/>
      <c r="K531" s="292"/>
    </row>
    <row r="532" spans="2:11" ht="17.25" customHeight="1">
      <c r="B532" s="188"/>
      <c r="C532" s="132" t="s">
        <v>160</v>
      </c>
      <c r="D532" s="491">
        <v>46.3</v>
      </c>
      <c r="E532" s="492"/>
      <c r="F532" s="31"/>
      <c r="G532" s="497"/>
      <c r="H532" s="508"/>
      <c r="I532" s="287"/>
      <c r="J532" s="288"/>
      <c r="K532" s="289"/>
    </row>
    <row r="533" spans="2:11" ht="17.25" customHeight="1">
      <c r="B533" s="133"/>
      <c r="C533" s="133" t="s">
        <v>161</v>
      </c>
      <c r="D533" s="493"/>
      <c r="E533" s="494"/>
      <c r="F533" s="33" t="s">
        <v>700</v>
      </c>
      <c r="G533" s="498"/>
      <c r="H533" s="509"/>
      <c r="I533" s="290"/>
      <c r="J533" s="291"/>
      <c r="K533" s="292"/>
    </row>
    <row r="534" spans="2:11" ht="17.25" customHeight="1">
      <c r="B534" s="132"/>
      <c r="C534" s="132" t="s">
        <v>162</v>
      </c>
      <c r="D534" s="491">
        <v>35</v>
      </c>
      <c r="E534" s="492"/>
      <c r="F534" s="31"/>
      <c r="G534" s="497"/>
      <c r="H534" s="508"/>
      <c r="I534" s="287"/>
      <c r="J534" s="288"/>
      <c r="K534" s="289"/>
    </row>
    <row r="535" spans="2:11" ht="17.25" customHeight="1">
      <c r="B535" s="133"/>
      <c r="C535" s="133"/>
      <c r="D535" s="493"/>
      <c r="E535" s="494"/>
      <c r="F535" s="33" t="s">
        <v>700</v>
      </c>
      <c r="G535" s="498"/>
      <c r="H535" s="509"/>
      <c r="I535" s="290"/>
      <c r="J535" s="291"/>
      <c r="K535" s="292"/>
    </row>
    <row r="536" spans="2:11" ht="17.25" customHeight="1">
      <c r="B536" s="132"/>
      <c r="C536" s="132" t="s">
        <v>163</v>
      </c>
      <c r="D536" s="491">
        <v>36.1</v>
      </c>
      <c r="E536" s="492"/>
      <c r="F536" s="31"/>
      <c r="G536" s="497"/>
      <c r="H536" s="508"/>
      <c r="I536" s="287"/>
      <c r="J536" s="288"/>
      <c r="K536" s="289"/>
    </row>
    <row r="537" spans="2:11" ht="17.25" customHeight="1">
      <c r="B537" s="133"/>
      <c r="C537" s="133"/>
      <c r="D537" s="493"/>
      <c r="E537" s="494"/>
      <c r="F537" s="33" t="s">
        <v>700</v>
      </c>
      <c r="G537" s="498"/>
      <c r="H537" s="509"/>
      <c r="I537" s="290"/>
      <c r="J537" s="291"/>
      <c r="K537" s="292"/>
    </row>
    <row r="538" spans="2:11" ht="17.25" customHeight="1">
      <c r="B538" s="132"/>
      <c r="C538" s="132" t="s">
        <v>164</v>
      </c>
      <c r="D538" s="491">
        <v>86.3</v>
      </c>
      <c r="E538" s="492"/>
      <c r="F538" s="31"/>
      <c r="G538" s="497"/>
      <c r="H538" s="508"/>
      <c r="I538" s="287"/>
      <c r="J538" s="288"/>
      <c r="K538" s="289"/>
    </row>
    <row r="539" spans="2:11" ht="17.25" customHeight="1">
      <c r="B539" s="133"/>
      <c r="C539" s="133" t="s">
        <v>165</v>
      </c>
      <c r="D539" s="493"/>
      <c r="E539" s="494"/>
      <c r="F539" s="33" t="s">
        <v>698</v>
      </c>
      <c r="G539" s="498"/>
      <c r="H539" s="509"/>
      <c r="I539" s="290"/>
      <c r="J539" s="291"/>
      <c r="K539" s="292"/>
    </row>
    <row r="540" spans="2:11" ht="17.25" customHeight="1">
      <c r="B540" s="132"/>
      <c r="C540" s="132" t="s">
        <v>229</v>
      </c>
      <c r="D540" s="491"/>
      <c r="E540" s="492"/>
      <c r="F540" s="31"/>
      <c r="G540" s="497"/>
      <c r="H540" s="508"/>
      <c r="I540" s="287"/>
      <c r="J540" s="288"/>
      <c r="K540" s="289"/>
    </row>
    <row r="541" spans="2:11" ht="17.25" customHeight="1">
      <c r="B541" s="133"/>
      <c r="C541" s="133"/>
      <c r="D541" s="493"/>
      <c r="E541" s="494"/>
      <c r="F541" s="33"/>
      <c r="G541" s="498"/>
      <c r="H541" s="509"/>
      <c r="I541" s="290"/>
      <c r="J541" s="291"/>
      <c r="K541" s="292"/>
    </row>
    <row r="542" spans="2:11" ht="17.25" customHeight="1">
      <c r="B542" s="132"/>
      <c r="C542" s="132" t="s">
        <v>158</v>
      </c>
      <c r="D542" s="491">
        <v>67.4</v>
      </c>
      <c r="E542" s="492"/>
      <c r="F542" s="31"/>
      <c r="G542" s="497"/>
      <c r="H542" s="508"/>
      <c r="I542" s="287"/>
      <c r="J542" s="288"/>
      <c r="K542" s="289"/>
    </row>
    <row r="543" spans="2:11" ht="17.25" customHeight="1">
      <c r="B543" s="133"/>
      <c r="C543" s="133" t="s">
        <v>159</v>
      </c>
      <c r="D543" s="493"/>
      <c r="E543" s="494"/>
      <c r="F543" s="33" t="s">
        <v>698</v>
      </c>
      <c r="G543" s="498"/>
      <c r="H543" s="509"/>
      <c r="I543" s="290"/>
      <c r="J543" s="291"/>
      <c r="K543" s="292"/>
    </row>
    <row r="544" spans="2:11" ht="17.25" customHeight="1">
      <c r="B544" s="132"/>
      <c r="C544" s="132" t="s">
        <v>160</v>
      </c>
      <c r="D544" s="491">
        <v>10.6</v>
      </c>
      <c r="E544" s="492"/>
      <c r="F544" s="31"/>
      <c r="G544" s="497"/>
      <c r="H544" s="508"/>
      <c r="I544" s="287"/>
      <c r="J544" s="288"/>
      <c r="K544" s="289"/>
    </row>
    <row r="545" spans="2:11" ht="17.25" customHeight="1">
      <c r="B545" s="133"/>
      <c r="C545" s="133" t="s">
        <v>161</v>
      </c>
      <c r="D545" s="493"/>
      <c r="E545" s="494"/>
      <c r="F545" s="33" t="s">
        <v>700</v>
      </c>
      <c r="G545" s="498"/>
      <c r="H545" s="509"/>
      <c r="I545" s="290"/>
      <c r="J545" s="291"/>
      <c r="K545" s="292"/>
    </row>
    <row r="546" spans="2:11" ht="17.25" customHeight="1">
      <c r="B546" s="188"/>
      <c r="C546" s="132" t="s">
        <v>162</v>
      </c>
      <c r="D546" s="491">
        <v>27.9</v>
      </c>
      <c r="E546" s="492"/>
      <c r="F546" s="31"/>
      <c r="G546" s="497"/>
      <c r="H546" s="508"/>
      <c r="I546" s="287"/>
      <c r="J546" s="288"/>
      <c r="K546" s="289"/>
    </row>
    <row r="547" spans="2:11" ht="17.25" customHeight="1">
      <c r="B547" s="189"/>
      <c r="C547" s="134"/>
      <c r="D547" s="493"/>
      <c r="E547" s="494"/>
      <c r="F547" s="33" t="s">
        <v>700</v>
      </c>
      <c r="G547" s="498"/>
      <c r="H547" s="509"/>
      <c r="I547" s="290"/>
      <c r="J547" s="291"/>
      <c r="K547" s="292"/>
    </row>
    <row r="548" spans="2:11" ht="17.25" customHeight="1">
      <c r="B548" s="190"/>
      <c r="C548" s="132" t="s">
        <v>163</v>
      </c>
      <c r="D548" s="491">
        <v>29.3</v>
      </c>
      <c r="E548" s="492"/>
      <c r="F548" s="31"/>
      <c r="G548" s="497"/>
      <c r="H548" s="508"/>
      <c r="I548" s="287"/>
      <c r="J548" s="288"/>
      <c r="K548" s="289"/>
    </row>
    <row r="549" spans="2:11" ht="17.25" customHeight="1">
      <c r="B549" s="133"/>
      <c r="C549" s="133"/>
      <c r="D549" s="493"/>
      <c r="E549" s="494"/>
      <c r="F549" s="36" t="s">
        <v>700</v>
      </c>
      <c r="G549" s="498"/>
      <c r="H549" s="509"/>
      <c r="I549" s="290"/>
      <c r="J549" s="291"/>
      <c r="K549" s="292"/>
    </row>
    <row r="550" spans="3:11" ht="17.25" customHeight="1">
      <c r="C550" s="136"/>
      <c r="D550" s="130"/>
      <c r="E550" s="130"/>
      <c r="F550" s="131"/>
      <c r="I550" s="249"/>
      <c r="J550" s="249"/>
      <c r="K550" s="249"/>
    </row>
    <row r="551" spans="3:11" ht="17.25" customHeight="1">
      <c r="C551" s="136"/>
      <c r="D551" s="130"/>
      <c r="E551" s="130"/>
      <c r="F551" s="131"/>
      <c r="I551" s="249"/>
      <c r="J551" s="249"/>
      <c r="K551" s="249"/>
    </row>
    <row r="552" spans="2:11" ht="17.25" customHeight="1">
      <c r="B552" s="188"/>
      <c r="C552" s="132" t="s">
        <v>164</v>
      </c>
      <c r="D552" s="491">
        <v>67.4</v>
      </c>
      <c r="E552" s="492"/>
      <c r="F552" s="31"/>
      <c r="G552" s="497"/>
      <c r="H552" s="508"/>
      <c r="I552" s="287"/>
      <c r="J552" s="288"/>
      <c r="K552" s="289"/>
    </row>
    <row r="553" spans="2:11" ht="17.25" customHeight="1">
      <c r="B553" s="189"/>
      <c r="C553" s="133" t="s">
        <v>165</v>
      </c>
      <c r="D553" s="493"/>
      <c r="E553" s="494"/>
      <c r="F553" s="33" t="s">
        <v>698</v>
      </c>
      <c r="G553" s="498"/>
      <c r="H553" s="509"/>
      <c r="I553" s="290"/>
      <c r="J553" s="291"/>
      <c r="K553" s="292"/>
    </row>
    <row r="554" spans="2:11" s="137" customFormat="1" ht="17.25" customHeight="1">
      <c r="B554" s="188"/>
      <c r="C554" s="132" t="s">
        <v>586</v>
      </c>
      <c r="D554" s="491">
        <v>17.5</v>
      </c>
      <c r="E554" s="492"/>
      <c r="F554" s="31"/>
      <c r="G554" s="497"/>
      <c r="H554" s="508"/>
      <c r="I554" s="287"/>
      <c r="J554" s="288"/>
      <c r="K554" s="289"/>
    </row>
    <row r="555" spans="2:11" s="137" customFormat="1" ht="17.25" customHeight="1">
      <c r="B555" s="189"/>
      <c r="C555" s="133" t="s">
        <v>587</v>
      </c>
      <c r="D555" s="493"/>
      <c r="E555" s="494"/>
      <c r="F555" s="33" t="s">
        <v>698</v>
      </c>
      <c r="G555" s="498"/>
      <c r="H555" s="509"/>
      <c r="I555" s="290"/>
      <c r="J555" s="291"/>
      <c r="K555" s="292"/>
    </row>
    <row r="556" spans="2:11" ht="17.25" customHeight="1">
      <c r="B556" s="188"/>
      <c r="C556" s="132"/>
      <c r="D556" s="491"/>
      <c r="E556" s="492"/>
      <c r="F556" s="31"/>
      <c r="G556" s="497"/>
      <c r="H556" s="508"/>
      <c r="I556" s="287"/>
      <c r="J556" s="288"/>
      <c r="K556" s="289"/>
    </row>
    <row r="557" spans="2:11" ht="17.25" customHeight="1">
      <c r="B557" s="189"/>
      <c r="C557" s="133"/>
      <c r="D557" s="493"/>
      <c r="E557" s="494"/>
      <c r="F557" s="33"/>
      <c r="G557" s="498"/>
      <c r="H557" s="509"/>
      <c r="I557" s="290"/>
      <c r="J557" s="291"/>
      <c r="K557" s="292"/>
    </row>
    <row r="558" spans="2:11" ht="17.25" customHeight="1">
      <c r="B558" s="188"/>
      <c r="C558" s="132"/>
      <c r="D558" s="491"/>
      <c r="E558" s="492"/>
      <c r="F558" s="31"/>
      <c r="G558" s="497"/>
      <c r="H558" s="508"/>
      <c r="I558" s="287"/>
      <c r="J558" s="288"/>
      <c r="K558" s="289"/>
    </row>
    <row r="559" spans="2:11" ht="17.25" customHeight="1">
      <c r="B559" s="189"/>
      <c r="C559" s="133"/>
      <c r="D559" s="493"/>
      <c r="E559" s="494"/>
      <c r="F559" s="33"/>
      <c r="G559" s="498"/>
      <c r="H559" s="509"/>
      <c r="I559" s="290"/>
      <c r="J559" s="291"/>
      <c r="K559" s="292"/>
    </row>
    <row r="560" spans="2:11" ht="17.25" customHeight="1">
      <c r="B560" s="188"/>
      <c r="C560" s="132"/>
      <c r="D560" s="491"/>
      <c r="E560" s="492"/>
      <c r="F560" s="31"/>
      <c r="G560" s="497"/>
      <c r="H560" s="508"/>
      <c r="I560" s="287"/>
      <c r="J560" s="288"/>
      <c r="K560" s="289"/>
    </row>
    <row r="561" spans="2:11" ht="17.25" customHeight="1">
      <c r="B561" s="189"/>
      <c r="C561" s="133"/>
      <c r="D561" s="493"/>
      <c r="E561" s="494"/>
      <c r="F561" s="33"/>
      <c r="G561" s="498"/>
      <c r="H561" s="509"/>
      <c r="I561" s="290"/>
      <c r="J561" s="291"/>
      <c r="K561" s="292"/>
    </row>
    <row r="562" spans="2:11" ht="17.25" customHeight="1">
      <c r="B562" s="188"/>
      <c r="C562" s="132"/>
      <c r="D562" s="491"/>
      <c r="E562" s="492"/>
      <c r="F562" s="31"/>
      <c r="G562" s="497"/>
      <c r="H562" s="508"/>
      <c r="I562" s="287"/>
      <c r="J562" s="288"/>
      <c r="K562" s="289"/>
    </row>
    <row r="563" spans="2:11" ht="17.25" customHeight="1">
      <c r="B563" s="133"/>
      <c r="C563" s="133"/>
      <c r="D563" s="493"/>
      <c r="E563" s="494"/>
      <c r="F563" s="33"/>
      <c r="G563" s="498"/>
      <c r="H563" s="509"/>
      <c r="I563" s="290"/>
      <c r="J563" s="291"/>
      <c r="K563" s="292"/>
    </row>
    <row r="564" spans="2:11" ht="17.25" customHeight="1">
      <c r="B564" s="132"/>
      <c r="C564" s="132"/>
      <c r="D564" s="491"/>
      <c r="E564" s="492"/>
      <c r="F564" s="31"/>
      <c r="G564" s="497"/>
      <c r="H564" s="508"/>
      <c r="I564" s="287"/>
      <c r="J564" s="288"/>
      <c r="K564" s="289"/>
    </row>
    <row r="565" spans="2:11" ht="17.25" customHeight="1">
      <c r="B565" s="133"/>
      <c r="C565" s="133"/>
      <c r="D565" s="493"/>
      <c r="E565" s="494"/>
      <c r="F565" s="33"/>
      <c r="G565" s="498"/>
      <c r="H565" s="509"/>
      <c r="I565" s="290"/>
      <c r="J565" s="291"/>
      <c r="K565" s="292"/>
    </row>
    <row r="566" spans="2:11" ht="17.25" customHeight="1">
      <c r="B566" s="132"/>
      <c r="C566" s="132"/>
      <c r="D566" s="491"/>
      <c r="E566" s="492"/>
      <c r="F566" s="31"/>
      <c r="G566" s="497"/>
      <c r="H566" s="508"/>
      <c r="I566" s="287"/>
      <c r="J566" s="288"/>
      <c r="K566" s="289"/>
    </row>
    <row r="567" spans="2:11" ht="17.25" customHeight="1">
      <c r="B567" s="133"/>
      <c r="C567" s="133"/>
      <c r="D567" s="493"/>
      <c r="E567" s="494"/>
      <c r="F567" s="33"/>
      <c r="G567" s="498"/>
      <c r="H567" s="509"/>
      <c r="I567" s="290"/>
      <c r="J567" s="291"/>
      <c r="K567" s="292"/>
    </row>
    <row r="568" spans="2:11" ht="17.25" customHeight="1">
      <c r="B568" s="132"/>
      <c r="C568" s="132"/>
      <c r="D568" s="491"/>
      <c r="E568" s="492"/>
      <c r="F568" s="31"/>
      <c r="G568" s="497"/>
      <c r="H568" s="508"/>
      <c r="I568" s="287"/>
      <c r="J568" s="288"/>
      <c r="K568" s="289"/>
    </row>
    <row r="569" spans="2:11" ht="17.25" customHeight="1">
      <c r="B569" s="133"/>
      <c r="C569" s="133"/>
      <c r="D569" s="493"/>
      <c r="E569" s="494"/>
      <c r="F569" s="33"/>
      <c r="G569" s="498"/>
      <c r="H569" s="509"/>
      <c r="I569" s="290"/>
      <c r="J569" s="291"/>
      <c r="K569" s="292"/>
    </row>
    <row r="570" spans="2:11" ht="17.25" customHeight="1">
      <c r="B570" s="132"/>
      <c r="C570" s="132"/>
      <c r="D570" s="491"/>
      <c r="E570" s="492"/>
      <c r="F570" s="31"/>
      <c r="G570" s="497"/>
      <c r="H570" s="508"/>
      <c r="I570" s="287"/>
      <c r="J570" s="288"/>
      <c r="K570" s="289"/>
    </row>
    <row r="571" spans="2:11" ht="17.25" customHeight="1">
      <c r="B571" s="133"/>
      <c r="C571" s="133"/>
      <c r="D571" s="493"/>
      <c r="E571" s="494"/>
      <c r="F571" s="33"/>
      <c r="G571" s="498"/>
      <c r="H571" s="509"/>
      <c r="I571" s="290"/>
      <c r="J571" s="291"/>
      <c r="K571" s="292"/>
    </row>
    <row r="572" spans="2:11" ht="17.25" customHeight="1">
      <c r="B572" s="132"/>
      <c r="C572" s="132"/>
      <c r="D572" s="491"/>
      <c r="E572" s="492"/>
      <c r="F572" s="31"/>
      <c r="G572" s="497"/>
      <c r="H572" s="508"/>
      <c r="I572" s="287"/>
      <c r="J572" s="288"/>
      <c r="K572" s="289"/>
    </row>
    <row r="573" spans="2:11" ht="17.25" customHeight="1">
      <c r="B573" s="133"/>
      <c r="C573" s="133"/>
      <c r="D573" s="493"/>
      <c r="E573" s="494"/>
      <c r="F573" s="33"/>
      <c r="G573" s="498"/>
      <c r="H573" s="509"/>
      <c r="I573" s="290"/>
      <c r="J573" s="291"/>
      <c r="K573" s="292"/>
    </row>
    <row r="574" spans="2:11" ht="17.25" customHeight="1">
      <c r="B574" s="132"/>
      <c r="C574" s="132" t="s">
        <v>643</v>
      </c>
      <c r="D574" s="491"/>
      <c r="E574" s="492"/>
      <c r="F574" s="31"/>
      <c r="G574" s="497"/>
      <c r="H574" s="508"/>
      <c r="I574" s="287"/>
      <c r="J574" s="288"/>
      <c r="K574" s="289"/>
    </row>
    <row r="575" spans="2:11" ht="17.25" customHeight="1">
      <c r="B575" s="133"/>
      <c r="C575" s="133"/>
      <c r="D575" s="493"/>
      <c r="E575" s="494"/>
      <c r="F575" s="36"/>
      <c r="G575" s="498"/>
      <c r="H575" s="509"/>
      <c r="I575" s="290"/>
      <c r="J575" s="291"/>
      <c r="K575" s="292"/>
    </row>
    <row r="576" spans="3:11" ht="17.25" customHeight="1">
      <c r="C576" s="136"/>
      <c r="D576" s="130"/>
      <c r="E576" s="130"/>
      <c r="F576" s="131"/>
      <c r="I576" s="249"/>
      <c r="J576" s="249"/>
      <c r="K576" s="249"/>
    </row>
    <row r="577" spans="3:11" ht="17.25" customHeight="1">
      <c r="C577" s="136"/>
      <c r="D577" s="130"/>
      <c r="E577" s="130"/>
      <c r="F577" s="131"/>
      <c r="I577" s="249"/>
      <c r="J577" s="249"/>
      <c r="K577" s="249"/>
    </row>
    <row r="578" spans="2:11" ht="17.25" customHeight="1">
      <c r="B578" s="188" t="s">
        <v>606</v>
      </c>
      <c r="C578" s="132" t="s">
        <v>621</v>
      </c>
      <c r="D578" s="491"/>
      <c r="E578" s="492"/>
      <c r="F578" s="31"/>
      <c r="G578" s="497"/>
      <c r="H578" s="508"/>
      <c r="I578" s="287"/>
      <c r="J578" s="288"/>
      <c r="K578" s="289"/>
    </row>
    <row r="579" spans="2:11" ht="17.25" customHeight="1">
      <c r="B579" s="189"/>
      <c r="C579" s="134"/>
      <c r="D579" s="493"/>
      <c r="E579" s="494"/>
      <c r="F579" s="33"/>
      <c r="G579" s="498"/>
      <c r="H579" s="509"/>
      <c r="I579" s="290"/>
      <c r="J579" s="291"/>
      <c r="K579" s="292"/>
    </row>
    <row r="580" spans="2:11" ht="17.25" customHeight="1">
      <c r="B580" s="190"/>
      <c r="C580" s="132" t="s">
        <v>228</v>
      </c>
      <c r="D580" s="491"/>
      <c r="E580" s="492"/>
      <c r="F580" s="31"/>
      <c r="G580" s="497"/>
      <c r="H580" s="508"/>
      <c r="I580" s="287"/>
      <c r="J580" s="288"/>
      <c r="K580" s="289"/>
    </row>
    <row r="581" spans="2:11" ht="17.25" customHeight="1">
      <c r="B581" s="133"/>
      <c r="C581" s="133"/>
      <c r="D581" s="493"/>
      <c r="E581" s="494"/>
      <c r="F581" s="33"/>
      <c r="G581" s="498"/>
      <c r="H581" s="509"/>
      <c r="I581" s="290"/>
      <c r="J581" s="291"/>
      <c r="K581" s="292"/>
    </row>
    <row r="582" spans="2:11" ht="17.25" customHeight="1">
      <c r="B582" s="188"/>
      <c r="C582" s="132" t="s">
        <v>166</v>
      </c>
      <c r="D582" s="491">
        <v>4</v>
      </c>
      <c r="E582" s="492"/>
      <c r="F582" s="31"/>
      <c r="G582" s="497"/>
      <c r="H582" s="508"/>
      <c r="I582" s="287"/>
      <c r="J582" s="288"/>
      <c r="K582" s="289"/>
    </row>
    <row r="583" spans="2:11" ht="17.25" customHeight="1">
      <c r="B583" s="133"/>
      <c r="C583" s="133" t="s">
        <v>167</v>
      </c>
      <c r="D583" s="493"/>
      <c r="E583" s="494"/>
      <c r="F583" s="33" t="s">
        <v>107</v>
      </c>
      <c r="G583" s="498"/>
      <c r="H583" s="509"/>
      <c r="I583" s="290"/>
      <c r="J583" s="291"/>
      <c r="K583" s="292"/>
    </row>
    <row r="584" spans="2:11" ht="17.25" customHeight="1">
      <c r="B584" s="132"/>
      <c r="C584" s="132"/>
      <c r="D584" s="491"/>
      <c r="E584" s="492"/>
      <c r="F584" s="31"/>
      <c r="G584" s="497"/>
      <c r="H584" s="508"/>
      <c r="I584" s="287"/>
      <c r="J584" s="288"/>
      <c r="K584" s="289"/>
    </row>
    <row r="585" spans="2:11" ht="17.25" customHeight="1">
      <c r="B585" s="133"/>
      <c r="C585" s="133"/>
      <c r="D585" s="493"/>
      <c r="E585" s="494"/>
      <c r="F585" s="33"/>
      <c r="G585" s="498"/>
      <c r="H585" s="509"/>
      <c r="I585" s="290"/>
      <c r="J585" s="291"/>
      <c r="K585" s="292"/>
    </row>
    <row r="586" spans="2:11" ht="17.25" customHeight="1">
      <c r="B586" s="132"/>
      <c r="C586" s="132" t="s">
        <v>229</v>
      </c>
      <c r="D586" s="491"/>
      <c r="E586" s="492"/>
      <c r="F586" s="31"/>
      <c r="G586" s="497"/>
      <c r="H586" s="508"/>
      <c r="I586" s="287"/>
      <c r="J586" s="288"/>
      <c r="K586" s="289"/>
    </row>
    <row r="587" spans="2:11" ht="17.25" customHeight="1">
      <c r="B587" s="133"/>
      <c r="C587" s="133"/>
      <c r="D587" s="493"/>
      <c r="E587" s="494"/>
      <c r="F587" s="33"/>
      <c r="G587" s="498"/>
      <c r="H587" s="509"/>
      <c r="I587" s="290"/>
      <c r="J587" s="291"/>
      <c r="K587" s="292"/>
    </row>
    <row r="588" spans="2:11" ht="17.25" customHeight="1">
      <c r="B588" s="132"/>
      <c r="C588" s="132" t="s">
        <v>168</v>
      </c>
      <c r="D588" s="491">
        <v>3</v>
      </c>
      <c r="E588" s="492"/>
      <c r="F588" s="31"/>
      <c r="G588" s="497"/>
      <c r="H588" s="508"/>
      <c r="I588" s="287"/>
      <c r="J588" s="288"/>
      <c r="K588" s="289"/>
    </row>
    <row r="589" spans="2:11" ht="17.25" customHeight="1">
      <c r="B589" s="133"/>
      <c r="C589" s="133" t="s">
        <v>169</v>
      </c>
      <c r="D589" s="493"/>
      <c r="E589" s="494"/>
      <c r="F589" s="33" t="s">
        <v>107</v>
      </c>
      <c r="G589" s="498"/>
      <c r="H589" s="509"/>
      <c r="I589" s="290"/>
      <c r="J589" s="291"/>
      <c r="K589" s="292"/>
    </row>
    <row r="590" spans="2:11" ht="17.25" customHeight="1">
      <c r="B590" s="132"/>
      <c r="C590" s="132" t="s">
        <v>170</v>
      </c>
      <c r="D590" s="491">
        <v>1</v>
      </c>
      <c r="E590" s="492"/>
      <c r="F590" s="31"/>
      <c r="G590" s="497"/>
      <c r="H590" s="508"/>
      <c r="I590" s="287"/>
      <c r="J590" s="288"/>
      <c r="K590" s="289"/>
    </row>
    <row r="591" spans="2:11" ht="17.25" customHeight="1">
      <c r="B591" s="133"/>
      <c r="C591" s="133"/>
      <c r="D591" s="493"/>
      <c r="E591" s="494"/>
      <c r="F591" s="33" t="s">
        <v>107</v>
      </c>
      <c r="G591" s="498"/>
      <c r="H591" s="509"/>
      <c r="I591" s="290"/>
      <c r="J591" s="291"/>
      <c r="K591" s="292"/>
    </row>
    <row r="592" spans="2:11" ht="17.25" customHeight="1">
      <c r="B592" s="132"/>
      <c r="C592" s="132" t="s">
        <v>171</v>
      </c>
      <c r="D592" s="491">
        <v>1</v>
      </c>
      <c r="E592" s="492"/>
      <c r="F592" s="31"/>
      <c r="G592" s="497"/>
      <c r="H592" s="508"/>
      <c r="I592" s="287"/>
      <c r="J592" s="288"/>
      <c r="K592" s="289"/>
    </row>
    <row r="593" spans="2:11" ht="17.25" customHeight="1">
      <c r="B593" s="133"/>
      <c r="C593" s="133" t="s">
        <v>135</v>
      </c>
      <c r="D593" s="493"/>
      <c r="E593" s="494"/>
      <c r="F593" s="33" t="s">
        <v>107</v>
      </c>
      <c r="G593" s="498"/>
      <c r="H593" s="509"/>
      <c r="I593" s="290"/>
      <c r="J593" s="291"/>
      <c r="K593" s="292"/>
    </row>
    <row r="594" spans="2:11" ht="17.25" customHeight="1">
      <c r="B594" s="132"/>
      <c r="C594" s="132" t="s">
        <v>172</v>
      </c>
      <c r="D594" s="491">
        <v>1</v>
      </c>
      <c r="E594" s="492"/>
      <c r="F594" s="31"/>
      <c r="G594" s="497"/>
      <c r="H594" s="508"/>
      <c r="I594" s="287"/>
      <c r="J594" s="288"/>
      <c r="K594" s="289"/>
    </row>
    <row r="595" spans="2:11" ht="17.25" customHeight="1">
      <c r="B595" s="133"/>
      <c r="C595" s="133" t="s">
        <v>135</v>
      </c>
      <c r="D595" s="493"/>
      <c r="E595" s="494"/>
      <c r="F595" s="139" t="s">
        <v>107</v>
      </c>
      <c r="G595" s="498"/>
      <c r="H595" s="509"/>
      <c r="I595" s="290"/>
      <c r="J595" s="291"/>
      <c r="K595" s="292"/>
    </row>
    <row r="596" spans="2:11" ht="17.25" customHeight="1">
      <c r="B596" s="132"/>
      <c r="C596" s="132" t="s">
        <v>173</v>
      </c>
      <c r="D596" s="491">
        <v>4</v>
      </c>
      <c r="E596" s="492"/>
      <c r="F596" s="31"/>
      <c r="G596" s="497"/>
      <c r="H596" s="508"/>
      <c r="I596" s="287"/>
      <c r="J596" s="288"/>
      <c r="K596" s="289"/>
    </row>
    <row r="597" spans="2:11" ht="17.25" customHeight="1">
      <c r="B597" s="133"/>
      <c r="C597" s="133"/>
      <c r="D597" s="493"/>
      <c r="E597" s="494"/>
      <c r="F597" s="36" t="s">
        <v>107</v>
      </c>
      <c r="G597" s="498"/>
      <c r="H597" s="509"/>
      <c r="I597" s="290"/>
      <c r="J597" s="291"/>
      <c r="K597" s="292"/>
    </row>
    <row r="598" spans="2:11" ht="17.25" customHeight="1">
      <c r="B598" s="188"/>
      <c r="C598" s="132" t="s">
        <v>47</v>
      </c>
      <c r="D598" s="491">
        <v>1</v>
      </c>
      <c r="E598" s="492"/>
      <c r="F598" s="31"/>
      <c r="G598" s="497"/>
      <c r="H598" s="508"/>
      <c r="I598" s="287"/>
      <c r="J598" s="288"/>
      <c r="K598" s="289"/>
    </row>
    <row r="599" spans="2:11" ht="17.25" customHeight="1">
      <c r="B599" s="189"/>
      <c r="C599" s="134" t="s">
        <v>174</v>
      </c>
      <c r="D599" s="493"/>
      <c r="E599" s="494"/>
      <c r="F599" s="33" t="s">
        <v>107</v>
      </c>
      <c r="G599" s="498"/>
      <c r="H599" s="509"/>
      <c r="I599" s="290"/>
      <c r="J599" s="291"/>
      <c r="K599" s="292"/>
    </row>
    <row r="600" spans="2:11" ht="17.25" customHeight="1">
      <c r="B600" s="190"/>
      <c r="C600" s="132" t="s">
        <v>47</v>
      </c>
      <c r="D600" s="491">
        <v>1</v>
      </c>
      <c r="E600" s="492"/>
      <c r="F600" s="31"/>
      <c r="G600" s="497"/>
      <c r="H600" s="508"/>
      <c r="I600" s="287"/>
      <c r="J600" s="288"/>
      <c r="K600" s="289"/>
    </row>
    <row r="601" spans="2:11" ht="17.25" customHeight="1">
      <c r="B601" s="133"/>
      <c r="C601" s="133" t="s">
        <v>175</v>
      </c>
      <c r="D601" s="493"/>
      <c r="E601" s="494"/>
      <c r="F601" s="36" t="s">
        <v>107</v>
      </c>
      <c r="G601" s="498"/>
      <c r="H601" s="509"/>
      <c r="I601" s="290"/>
      <c r="J601" s="291"/>
      <c r="K601" s="292"/>
    </row>
    <row r="602" spans="3:11" ht="17.25" customHeight="1">
      <c r="C602" s="136"/>
      <c r="D602" s="130"/>
      <c r="E602" s="130"/>
      <c r="F602" s="131"/>
      <c r="I602" s="249"/>
      <c r="J602" s="249"/>
      <c r="K602" s="249"/>
    </row>
    <row r="603" spans="3:11" ht="17.25" customHeight="1">
      <c r="C603" s="136"/>
      <c r="D603" s="130"/>
      <c r="E603" s="130"/>
      <c r="F603" s="131"/>
      <c r="I603" s="249"/>
      <c r="J603" s="249"/>
      <c r="K603" s="249"/>
    </row>
    <row r="604" spans="2:11" ht="17.25" customHeight="1">
      <c r="B604" s="188"/>
      <c r="C604" s="132" t="s">
        <v>47</v>
      </c>
      <c r="D604" s="491">
        <v>1</v>
      </c>
      <c r="E604" s="492"/>
      <c r="F604" s="31"/>
      <c r="G604" s="497"/>
      <c r="H604" s="508"/>
      <c r="I604" s="287"/>
      <c r="J604" s="288"/>
      <c r="K604" s="289"/>
    </row>
    <row r="605" spans="2:11" ht="17.25" customHeight="1">
      <c r="B605" s="189"/>
      <c r="C605" s="133" t="s">
        <v>379</v>
      </c>
      <c r="D605" s="493"/>
      <c r="E605" s="494"/>
      <c r="F605" s="33" t="s">
        <v>107</v>
      </c>
      <c r="G605" s="498"/>
      <c r="H605" s="509"/>
      <c r="I605" s="290"/>
      <c r="J605" s="291"/>
      <c r="K605" s="292"/>
    </row>
    <row r="606" spans="2:11" ht="17.25" customHeight="1">
      <c r="B606" s="188"/>
      <c r="C606" s="132" t="s">
        <v>47</v>
      </c>
      <c r="D606" s="491">
        <v>2</v>
      </c>
      <c r="E606" s="492"/>
      <c r="F606" s="31"/>
      <c r="G606" s="497"/>
      <c r="H606" s="508"/>
      <c r="I606" s="287"/>
      <c r="J606" s="288"/>
      <c r="K606" s="289"/>
    </row>
    <row r="607" spans="2:11" ht="17.25" customHeight="1">
      <c r="B607" s="189"/>
      <c r="C607" s="133" t="s">
        <v>176</v>
      </c>
      <c r="D607" s="493"/>
      <c r="E607" s="494"/>
      <c r="F607" s="33" t="s">
        <v>107</v>
      </c>
      <c r="G607" s="498"/>
      <c r="H607" s="509"/>
      <c r="I607" s="290"/>
      <c r="J607" s="291"/>
      <c r="K607" s="292"/>
    </row>
    <row r="608" spans="2:11" s="137" customFormat="1" ht="17.25" customHeight="1">
      <c r="B608" s="188"/>
      <c r="C608" s="132" t="s">
        <v>382</v>
      </c>
      <c r="D608" s="491">
        <v>2</v>
      </c>
      <c r="E608" s="492"/>
      <c r="F608" s="31"/>
      <c r="G608" s="497"/>
      <c r="H608" s="508"/>
      <c r="I608" s="287"/>
      <c r="J608" s="288"/>
      <c r="K608" s="289"/>
    </row>
    <row r="609" spans="2:11" s="137" customFormat="1" ht="17.25" customHeight="1">
      <c r="B609" s="189"/>
      <c r="C609" s="133" t="s">
        <v>383</v>
      </c>
      <c r="D609" s="493"/>
      <c r="E609" s="494"/>
      <c r="F609" s="33" t="s">
        <v>107</v>
      </c>
      <c r="G609" s="498"/>
      <c r="H609" s="509"/>
      <c r="I609" s="290"/>
      <c r="J609" s="291"/>
      <c r="K609" s="292"/>
    </row>
    <row r="610" spans="2:11" ht="17.25" customHeight="1">
      <c r="B610" s="132"/>
      <c r="C610" s="132" t="s">
        <v>380</v>
      </c>
      <c r="D610" s="491">
        <v>4</v>
      </c>
      <c r="E610" s="492"/>
      <c r="F610" s="31"/>
      <c r="G610" s="497"/>
      <c r="H610" s="508"/>
      <c r="I610" s="287"/>
      <c r="J610" s="288"/>
      <c r="K610" s="289"/>
    </row>
    <row r="611" spans="2:11" ht="17.25" customHeight="1">
      <c r="B611" s="133"/>
      <c r="C611" s="133"/>
      <c r="D611" s="493"/>
      <c r="E611" s="494"/>
      <c r="F611" s="33" t="s">
        <v>107</v>
      </c>
      <c r="G611" s="498"/>
      <c r="H611" s="509"/>
      <c r="I611" s="290"/>
      <c r="J611" s="291"/>
      <c r="K611" s="292"/>
    </row>
    <row r="612" spans="2:11" ht="17.25" customHeight="1">
      <c r="B612" s="132"/>
      <c r="C612" s="132" t="s">
        <v>381</v>
      </c>
      <c r="D612" s="491">
        <v>1</v>
      </c>
      <c r="E612" s="492"/>
      <c r="F612" s="31"/>
      <c r="G612" s="497"/>
      <c r="H612" s="508"/>
      <c r="I612" s="287"/>
      <c r="J612" s="288"/>
      <c r="K612" s="289"/>
    </row>
    <row r="613" spans="2:11" ht="17.25" customHeight="1">
      <c r="B613" s="133"/>
      <c r="C613" s="133"/>
      <c r="D613" s="493"/>
      <c r="E613" s="494"/>
      <c r="F613" s="139" t="s">
        <v>107</v>
      </c>
      <c r="G613" s="498"/>
      <c r="H613" s="509"/>
      <c r="I613" s="290"/>
      <c r="J613" s="291"/>
      <c r="K613" s="292"/>
    </row>
    <row r="614" spans="2:11" ht="17.25" customHeight="1">
      <c r="B614" s="132"/>
      <c r="C614" s="132"/>
      <c r="D614" s="491"/>
      <c r="E614" s="492"/>
      <c r="F614" s="31"/>
      <c r="G614" s="497"/>
      <c r="H614" s="508"/>
      <c r="I614" s="287"/>
      <c r="J614" s="288"/>
      <c r="K614" s="289"/>
    </row>
    <row r="615" spans="2:11" ht="17.25" customHeight="1">
      <c r="B615" s="133"/>
      <c r="C615" s="133"/>
      <c r="D615" s="493"/>
      <c r="E615" s="494"/>
      <c r="F615" s="33"/>
      <c r="G615" s="498"/>
      <c r="H615" s="509"/>
      <c r="I615" s="290"/>
      <c r="J615" s="291"/>
      <c r="K615" s="292"/>
    </row>
    <row r="616" spans="2:11" ht="17.25" customHeight="1">
      <c r="B616" s="188"/>
      <c r="C616" s="132"/>
      <c r="D616" s="491"/>
      <c r="E616" s="492"/>
      <c r="F616" s="31"/>
      <c r="G616" s="497"/>
      <c r="H616" s="508"/>
      <c r="I616" s="287"/>
      <c r="J616" s="288"/>
      <c r="K616" s="289"/>
    </row>
    <row r="617" spans="2:11" ht="17.25" customHeight="1">
      <c r="B617" s="189"/>
      <c r="C617" s="133"/>
      <c r="D617" s="493"/>
      <c r="E617" s="494"/>
      <c r="F617" s="33"/>
      <c r="G617" s="498"/>
      <c r="H617" s="509"/>
      <c r="I617" s="290"/>
      <c r="J617" s="291"/>
      <c r="K617" s="292"/>
    </row>
    <row r="618" spans="2:11" ht="17.25" customHeight="1">
      <c r="B618" s="132"/>
      <c r="C618" s="30"/>
      <c r="D618" s="491"/>
      <c r="E618" s="492"/>
      <c r="F618" s="31"/>
      <c r="G618" s="115"/>
      <c r="H618" s="168"/>
      <c r="I618" s="287"/>
      <c r="J618" s="288"/>
      <c r="K618" s="289"/>
    </row>
    <row r="619" spans="2:11" ht="17.25" customHeight="1">
      <c r="B619" s="133"/>
      <c r="C619" s="32"/>
      <c r="D619" s="493"/>
      <c r="E619" s="494"/>
      <c r="F619" s="36"/>
      <c r="G619" s="116"/>
      <c r="H619" s="169"/>
      <c r="I619" s="290"/>
      <c r="J619" s="291"/>
      <c r="K619" s="292"/>
    </row>
    <row r="620" spans="2:11" ht="17.25" customHeight="1">
      <c r="B620" s="188"/>
      <c r="C620" s="132"/>
      <c r="D620" s="491"/>
      <c r="E620" s="492"/>
      <c r="F620" s="31"/>
      <c r="G620" s="497"/>
      <c r="H620" s="508"/>
      <c r="I620" s="287"/>
      <c r="J620" s="288"/>
      <c r="K620" s="289"/>
    </row>
    <row r="621" spans="2:11" ht="17.25" customHeight="1">
      <c r="B621" s="133"/>
      <c r="C621" s="133"/>
      <c r="D621" s="493"/>
      <c r="E621" s="494"/>
      <c r="F621" s="33"/>
      <c r="G621" s="498"/>
      <c r="H621" s="509"/>
      <c r="I621" s="290"/>
      <c r="J621" s="291"/>
      <c r="K621" s="292"/>
    </row>
    <row r="622" spans="2:11" ht="17.25" customHeight="1">
      <c r="B622" s="132"/>
      <c r="C622" s="132"/>
      <c r="D622" s="491"/>
      <c r="E622" s="492"/>
      <c r="F622" s="31"/>
      <c r="G622" s="497"/>
      <c r="H622" s="508"/>
      <c r="I622" s="287"/>
      <c r="J622" s="288"/>
      <c r="K622" s="289"/>
    </row>
    <row r="623" spans="2:11" ht="17.25" customHeight="1">
      <c r="B623" s="133"/>
      <c r="C623" s="133"/>
      <c r="D623" s="493"/>
      <c r="E623" s="494"/>
      <c r="F623" s="139"/>
      <c r="G623" s="498"/>
      <c r="H623" s="509"/>
      <c r="I623" s="290"/>
      <c r="J623" s="291"/>
      <c r="K623" s="292"/>
    </row>
    <row r="624" spans="2:11" ht="17.25" customHeight="1">
      <c r="B624" s="188"/>
      <c r="C624" s="30"/>
      <c r="D624" s="491"/>
      <c r="E624" s="492"/>
      <c r="F624" s="31"/>
      <c r="G624" s="115"/>
      <c r="H624" s="168"/>
      <c r="I624" s="287"/>
      <c r="J624" s="288"/>
      <c r="K624" s="289"/>
    </row>
    <row r="625" spans="2:11" ht="17.25" customHeight="1">
      <c r="B625" s="189"/>
      <c r="C625" s="141"/>
      <c r="D625" s="493"/>
      <c r="E625" s="494"/>
      <c r="F625" s="139"/>
      <c r="G625" s="116"/>
      <c r="H625" s="169"/>
      <c r="I625" s="290"/>
      <c r="J625" s="291"/>
      <c r="K625" s="292"/>
    </row>
    <row r="626" spans="2:11" ht="17.25" customHeight="1">
      <c r="B626" s="132"/>
      <c r="C626" s="132" t="s">
        <v>644</v>
      </c>
      <c r="D626" s="491"/>
      <c r="E626" s="492"/>
      <c r="F626" s="31"/>
      <c r="G626" s="497"/>
      <c r="H626" s="508"/>
      <c r="I626" s="287"/>
      <c r="J626" s="288"/>
      <c r="K626" s="289"/>
    </row>
    <row r="627" spans="2:11" ht="17.25" customHeight="1">
      <c r="B627" s="133"/>
      <c r="C627" s="133"/>
      <c r="D627" s="493"/>
      <c r="E627" s="494"/>
      <c r="F627" s="36"/>
      <c r="G627" s="498"/>
      <c r="H627" s="509"/>
      <c r="I627" s="290"/>
      <c r="J627" s="291"/>
      <c r="K627" s="292"/>
    </row>
    <row r="628" spans="3:11" ht="17.25" customHeight="1">
      <c r="C628" s="136"/>
      <c r="D628" s="130"/>
      <c r="E628" s="130"/>
      <c r="F628" s="131"/>
      <c r="I628" s="249"/>
      <c r="J628" s="249"/>
      <c r="K628" s="249"/>
    </row>
    <row r="629" spans="3:11" ht="17.25" customHeight="1">
      <c r="C629" s="136"/>
      <c r="D629" s="130"/>
      <c r="E629" s="130"/>
      <c r="F629" s="131"/>
      <c r="I629" s="249"/>
      <c r="J629" s="249"/>
      <c r="K629" s="249"/>
    </row>
    <row r="630" spans="2:11" ht="17.25" customHeight="1">
      <c r="B630" s="188" t="s">
        <v>607</v>
      </c>
      <c r="C630" s="132" t="s">
        <v>622</v>
      </c>
      <c r="D630" s="491"/>
      <c r="E630" s="492"/>
      <c r="F630" s="31"/>
      <c r="G630" s="497"/>
      <c r="H630" s="508"/>
      <c r="I630" s="287"/>
      <c r="J630" s="288"/>
      <c r="K630" s="289"/>
    </row>
    <row r="631" spans="2:11" ht="17.25" customHeight="1">
      <c r="B631" s="189"/>
      <c r="C631" s="134"/>
      <c r="D631" s="493"/>
      <c r="E631" s="494"/>
      <c r="F631" s="33"/>
      <c r="G631" s="498"/>
      <c r="H631" s="509"/>
      <c r="I631" s="290"/>
      <c r="J631" s="291"/>
      <c r="K631" s="292"/>
    </row>
    <row r="632" spans="2:11" ht="17.25" customHeight="1">
      <c r="B632" s="190"/>
      <c r="C632" s="132"/>
      <c r="D632" s="491"/>
      <c r="E632" s="492"/>
      <c r="F632" s="31"/>
      <c r="G632" s="497"/>
      <c r="H632" s="508"/>
      <c r="I632" s="287"/>
      <c r="J632" s="288"/>
      <c r="K632" s="289"/>
    </row>
    <row r="633" spans="2:11" ht="17.25" customHeight="1">
      <c r="B633" s="133"/>
      <c r="C633" s="133"/>
      <c r="D633" s="493"/>
      <c r="E633" s="494"/>
      <c r="F633" s="33"/>
      <c r="G633" s="498"/>
      <c r="H633" s="509"/>
      <c r="I633" s="290"/>
      <c r="J633" s="291"/>
      <c r="K633" s="292"/>
    </row>
    <row r="634" spans="2:11" ht="18" customHeight="1">
      <c r="B634" s="188"/>
      <c r="C634" s="132" t="s">
        <v>426</v>
      </c>
      <c r="D634" s="491">
        <v>3</v>
      </c>
      <c r="E634" s="492"/>
      <c r="F634" s="31"/>
      <c r="G634" s="497"/>
      <c r="H634" s="508"/>
      <c r="I634" s="287"/>
      <c r="J634" s="288"/>
      <c r="K634" s="289"/>
    </row>
    <row r="635" spans="2:11" ht="17.25" customHeight="1">
      <c r="B635" s="189"/>
      <c r="C635" s="133" t="s">
        <v>433</v>
      </c>
      <c r="D635" s="493"/>
      <c r="E635" s="494"/>
      <c r="F635" s="33" t="s">
        <v>107</v>
      </c>
      <c r="G635" s="498"/>
      <c r="H635" s="509"/>
      <c r="I635" s="290"/>
      <c r="J635" s="291"/>
      <c r="K635" s="292"/>
    </row>
    <row r="636" spans="2:11" ht="17.25" customHeight="1">
      <c r="B636" s="132"/>
      <c r="C636" s="132" t="s">
        <v>197</v>
      </c>
      <c r="D636" s="491">
        <f>1.4</f>
        <v>1.4</v>
      </c>
      <c r="E636" s="492"/>
      <c r="F636" s="31"/>
      <c r="G636" s="497"/>
      <c r="H636" s="508"/>
      <c r="I636" s="287"/>
      <c r="J636" s="288"/>
      <c r="K636" s="289"/>
    </row>
    <row r="637" spans="2:11" ht="17.25" customHeight="1">
      <c r="B637" s="133"/>
      <c r="C637" s="133" t="s">
        <v>198</v>
      </c>
      <c r="D637" s="493"/>
      <c r="E637" s="494"/>
      <c r="F637" s="33" t="s">
        <v>700</v>
      </c>
      <c r="G637" s="498"/>
      <c r="H637" s="509"/>
      <c r="I637" s="290"/>
      <c r="J637" s="291"/>
      <c r="K637" s="292"/>
    </row>
    <row r="638" spans="2:11" s="137" customFormat="1" ht="17.25" customHeight="1">
      <c r="B638" s="132"/>
      <c r="C638" s="132" t="s">
        <v>197</v>
      </c>
      <c r="D638" s="491">
        <f>11.2+1.6</f>
        <v>12.799999999999999</v>
      </c>
      <c r="E638" s="492"/>
      <c r="F638" s="31"/>
      <c r="G638" s="497"/>
      <c r="H638" s="508"/>
      <c r="I638" s="287"/>
      <c r="J638" s="288"/>
      <c r="K638" s="289"/>
    </row>
    <row r="639" spans="2:11" s="137" customFormat="1" ht="17.25" customHeight="1">
      <c r="B639" s="133"/>
      <c r="C639" s="133" t="s">
        <v>199</v>
      </c>
      <c r="D639" s="493"/>
      <c r="E639" s="494"/>
      <c r="F639" s="33" t="s">
        <v>700</v>
      </c>
      <c r="G639" s="498"/>
      <c r="H639" s="509"/>
      <c r="I639" s="290"/>
      <c r="J639" s="291"/>
      <c r="K639" s="292"/>
    </row>
    <row r="640" spans="2:11" ht="17.25" customHeight="1">
      <c r="B640" s="132"/>
      <c r="C640" s="132"/>
      <c r="D640" s="491"/>
      <c r="E640" s="492"/>
      <c r="F640" s="31"/>
      <c r="G640" s="497"/>
      <c r="H640" s="508"/>
      <c r="I640" s="287"/>
      <c r="J640" s="288"/>
      <c r="K640" s="289"/>
    </row>
    <row r="641" spans="2:11" ht="17.25" customHeight="1">
      <c r="B641" s="133"/>
      <c r="C641" s="133"/>
      <c r="D641" s="493"/>
      <c r="E641" s="494"/>
      <c r="F641" s="33"/>
      <c r="G641" s="498"/>
      <c r="H641" s="509"/>
      <c r="I641" s="290"/>
      <c r="J641" s="291"/>
      <c r="K641" s="292"/>
    </row>
    <row r="642" spans="2:11" ht="17.25" customHeight="1">
      <c r="B642" s="132"/>
      <c r="C642" s="132"/>
      <c r="D642" s="491"/>
      <c r="E642" s="492"/>
      <c r="F642" s="31"/>
      <c r="G642" s="497"/>
      <c r="H642" s="508"/>
      <c r="I642" s="287"/>
      <c r="J642" s="288"/>
      <c r="K642" s="289"/>
    </row>
    <row r="643" spans="2:11" ht="17.25" customHeight="1">
      <c r="B643" s="133"/>
      <c r="C643" s="133"/>
      <c r="D643" s="493"/>
      <c r="E643" s="494"/>
      <c r="F643" s="36"/>
      <c r="G643" s="498"/>
      <c r="H643" s="509"/>
      <c r="I643" s="290"/>
      <c r="J643" s="291"/>
      <c r="K643" s="292"/>
    </row>
    <row r="644" spans="2:11" ht="17.25" customHeight="1">
      <c r="B644" s="188"/>
      <c r="C644" s="132"/>
      <c r="D644" s="491"/>
      <c r="E644" s="492"/>
      <c r="F644" s="31"/>
      <c r="G644" s="497"/>
      <c r="H644" s="508"/>
      <c r="I644" s="287"/>
      <c r="J644" s="288"/>
      <c r="K644" s="289"/>
    </row>
    <row r="645" spans="2:11" ht="17.25" customHeight="1">
      <c r="B645" s="189"/>
      <c r="C645" s="133"/>
      <c r="D645" s="493"/>
      <c r="E645" s="494"/>
      <c r="F645" s="33"/>
      <c r="G645" s="498"/>
      <c r="H645" s="509"/>
      <c r="I645" s="290"/>
      <c r="J645" s="291"/>
      <c r="K645" s="292"/>
    </row>
    <row r="646" spans="2:11" ht="17.25" customHeight="1">
      <c r="B646" s="188"/>
      <c r="C646" s="132"/>
      <c r="D646" s="491"/>
      <c r="E646" s="492"/>
      <c r="F646" s="31"/>
      <c r="G646" s="497"/>
      <c r="H646" s="508"/>
      <c r="I646" s="287"/>
      <c r="J646" s="288"/>
      <c r="K646" s="289"/>
    </row>
    <row r="647" spans="2:11" ht="17.25" customHeight="1">
      <c r="B647" s="189"/>
      <c r="C647" s="133"/>
      <c r="D647" s="493"/>
      <c r="E647" s="494"/>
      <c r="F647" s="33"/>
      <c r="G647" s="498"/>
      <c r="H647" s="509"/>
      <c r="I647" s="290"/>
      <c r="J647" s="291"/>
      <c r="K647" s="292"/>
    </row>
    <row r="648" spans="2:11" ht="17.25" customHeight="1">
      <c r="B648" s="188"/>
      <c r="C648" s="132"/>
      <c r="D648" s="491"/>
      <c r="E648" s="492"/>
      <c r="F648" s="31"/>
      <c r="G648" s="497"/>
      <c r="H648" s="508"/>
      <c r="I648" s="287"/>
      <c r="J648" s="288"/>
      <c r="K648" s="289"/>
    </row>
    <row r="649" spans="2:11" ht="17.25" customHeight="1">
      <c r="B649" s="133"/>
      <c r="C649" s="133"/>
      <c r="D649" s="493"/>
      <c r="E649" s="494"/>
      <c r="F649" s="33"/>
      <c r="G649" s="498"/>
      <c r="H649" s="509"/>
      <c r="I649" s="290"/>
      <c r="J649" s="291"/>
      <c r="K649" s="292"/>
    </row>
    <row r="650" spans="2:11" ht="17.25" customHeight="1">
      <c r="B650" s="132"/>
      <c r="C650" s="132"/>
      <c r="D650" s="491"/>
      <c r="E650" s="492"/>
      <c r="F650" s="31"/>
      <c r="G650" s="497"/>
      <c r="H650" s="508"/>
      <c r="I650" s="287"/>
      <c r="J650" s="288"/>
      <c r="K650" s="289"/>
    </row>
    <row r="651" spans="2:11" ht="17.25" customHeight="1">
      <c r="B651" s="133"/>
      <c r="C651" s="133"/>
      <c r="D651" s="493"/>
      <c r="E651" s="494"/>
      <c r="F651" s="33"/>
      <c r="G651" s="498"/>
      <c r="H651" s="509"/>
      <c r="I651" s="290"/>
      <c r="J651" s="291"/>
      <c r="K651" s="292"/>
    </row>
    <row r="652" spans="2:11" ht="17.25" customHeight="1">
      <c r="B652" s="132"/>
      <c r="C652" s="132" t="s">
        <v>645</v>
      </c>
      <c r="D652" s="491"/>
      <c r="E652" s="492"/>
      <c r="F652" s="31"/>
      <c r="G652" s="497"/>
      <c r="H652" s="508"/>
      <c r="I652" s="287"/>
      <c r="J652" s="288"/>
      <c r="K652" s="289"/>
    </row>
    <row r="653" spans="2:11" ht="17.25" customHeight="1">
      <c r="B653" s="133"/>
      <c r="C653" s="133"/>
      <c r="D653" s="493"/>
      <c r="E653" s="494"/>
      <c r="F653" s="36"/>
      <c r="G653" s="498"/>
      <c r="H653" s="509"/>
      <c r="I653" s="290"/>
      <c r="J653" s="291"/>
      <c r="K653" s="292"/>
    </row>
    <row r="654" spans="3:11" ht="17.25" customHeight="1">
      <c r="C654" s="136"/>
      <c r="D654" s="130"/>
      <c r="E654" s="130"/>
      <c r="F654" s="131"/>
      <c r="I654" s="249"/>
      <c r="J654" s="249"/>
      <c r="K654" s="249"/>
    </row>
    <row r="655" spans="3:11" ht="17.25" customHeight="1">
      <c r="C655" s="136"/>
      <c r="D655" s="130"/>
      <c r="E655" s="130"/>
      <c r="F655" s="131"/>
      <c r="I655" s="249"/>
      <c r="J655" s="249"/>
      <c r="K655" s="249"/>
    </row>
  </sheetData>
  <sheetProtection/>
  <mergeCells count="1290">
    <mergeCell ref="I31:K31"/>
    <mergeCell ref="I30:K30"/>
    <mergeCell ref="H30:H31"/>
    <mergeCell ref="G30:G31"/>
    <mergeCell ref="I289:K289"/>
    <mergeCell ref="I291:K291"/>
    <mergeCell ref="I284:K284"/>
    <mergeCell ref="I285:K285"/>
    <mergeCell ref="H282:H283"/>
    <mergeCell ref="D294:E295"/>
    <mergeCell ref="G356:G357"/>
    <mergeCell ref="G334:G335"/>
    <mergeCell ref="H334:H335"/>
    <mergeCell ref="G312:G313"/>
    <mergeCell ref="G314:G315"/>
    <mergeCell ref="D354:E355"/>
    <mergeCell ref="D356:E357"/>
    <mergeCell ref="D288:E289"/>
    <mergeCell ref="G288:G289"/>
    <mergeCell ref="H288:H289"/>
    <mergeCell ref="I288:K288"/>
    <mergeCell ref="D284:E285"/>
    <mergeCell ref="H356:H357"/>
    <mergeCell ref="I356:K356"/>
    <mergeCell ref="I357:K357"/>
    <mergeCell ref="D290:E291"/>
    <mergeCell ref="G290:G291"/>
    <mergeCell ref="I280:K280"/>
    <mergeCell ref="I281:K281"/>
    <mergeCell ref="G294:G295"/>
    <mergeCell ref="H294:H295"/>
    <mergeCell ref="I294:K294"/>
    <mergeCell ref="I295:K295"/>
    <mergeCell ref="H290:H291"/>
    <mergeCell ref="I290:K290"/>
    <mergeCell ref="I282:K282"/>
    <mergeCell ref="G278:G279"/>
    <mergeCell ref="H278:H279"/>
    <mergeCell ref="H284:H285"/>
    <mergeCell ref="D286:E287"/>
    <mergeCell ref="H286:H287"/>
    <mergeCell ref="I286:K286"/>
    <mergeCell ref="I287:K287"/>
    <mergeCell ref="D280:E281"/>
    <mergeCell ref="G280:G281"/>
    <mergeCell ref="H280:H281"/>
    <mergeCell ref="I278:K278"/>
    <mergeCell ref="I279:K279"/>
    <mergeCell ref="D282:E283"/>
    <mergeCell ref="I283:K283"/>
    <mergeCell ref="D276:E277"/>
    <mergeCell ref="G276:G277"/>
    <mergeCell ref="H276:H277"/>
    <mergeCell ref="I276:K276"/>
    <mergeCell ref="I277:K277"/>
    <mergeCell ref="D278:E279"/>
    <mergeCell ref="D652:E653"/>
    <mergeCell ref="D630:E631"/>
    <mergeCell ref="D632:E633"/>
    <mergeCell ref="D634:E635"/>
    <mergeCell ref="D638:E639"/>
    <mergeCell ref="D640:E641"/>
    <mergeCell ref="D642:E643"/>
    <mergeCell ref="D636:E637"/>
    <mergeCell ref="D612:E613"/>
    <mergeCell ref="D614:E615"/>
    <mergeCell ref="D644:E645"/>
    <mergeCell ref="D646:E647"/>
    <mergeCell ref="D648:E649"/>
    <mergeCell ref="D650:E651"/>
    <mergeCell ref="D616:E617"/>
    <mergeCell ref="D582:E583"/>
    <mergeCell ref="D626:E627"/>
    <mergeCell ref="D622:E623"/>
    <mergeCell ref="D610:E611"/>
    <mergeCell ref="D584:E585"/>
    <mergeCell ref="D608:E609"/>
    <mergeCell ref="D606:E607"/>
    <mergeCell ref="D620:E621"/>
    <mergeCell ref="D598:E599"/>
    <mergeCell ref="D578:E579"/>
    <mergeCell ref="D580:E581"/>
    <mergeCell ref="D600:E601"/>
    <mergeCell ref="D604:E605"/>
    <mergeCell ref="D592:E593"/>
    <mergeCell ref="D594:E595"/>
    <mergeCell ref="D588:E589"/>
    <mergeCell ref="D590:E591"/>
    <mergeCell ref="D596:E597"/>
    <mergeCell ref="D586:E587"/>
    <mergeCell ref="D570:E571"/>
    <mergeCell ref="D556:E557"/>
    <mergeCell ref="D554:E555"/>
    <mergeCell ref="D572:E573"/>
    <mergeCell ref="D574:E575"/>
    <mergeCell ref="D564:E565"/>
    <mergeCell ref="D566:E567"/>
    <mergeCell ref="D568:E569"/>
    <mergeCell ref="D560:E561"/>
    <mergeCell ref="D562:E563"/>
    <mergeCell ref="D546:E547"/>
    <mergeCell ref="D548:E549"/>
    <mergeCell ref="D552:E553"/>
    <mergeCell ref="D558:E559"/>
    <mergeCell ref="D530:E531"/>
    <mergeCell ref="D532:E533"/>
    <mergeCell ref="D544:E545"/>
    <mergeCell ref="D526:E527"/>
    <mergeCell ref="D528:E529"/>
    <mergeCell ref="D540:E541"/>
    <mergeCell ref="D542:E543"/>
    <mergeCell ref="D534:E535"/>
    <mergeCell ref="D536:E537"/>
    <mergeCell ref="D538:E539"/>
    <mergeCell ref="D518:E519"/>
    <mergeCell ref="D520:E521"/>
    <mergeCell ref="D522:E523"/>
    <mergeCell ref="D512:E513"/>
    <mergeCell ref="D514:E515"/>
    <mergeCell ref="D516:E517"/>
    <mergeCell ref="D492:E493"/>
    <mergeCell ref="D494:E495"/>
    <mergeCell ref="D496:E497"/>
    <mergeCell ref="D506:E507"/>
    <mergeCell ref="D508:E509"/>
    <mergeCell ref="D510:E511"/>
    <mergeCell ref="D500:E501"/>
    <mergeCell ref="D502:E503"/>
    <mergeCell ref="D504:E505"/>
    <mergeCell ref="D474:E475"/>
    <mergeCell ref="D476:E477"/>
    <mergeCell ref="D478:E479"/>
    <mergeCell ref="G480:G481"/>
    <mergeCell ref="D488:E489"/>
    <mergeCell ref="D490:E491"/>
    <mergeCell ref="D482:E483"/>
    <mergeCell ref="D484:E485"/>
    <mergeCell ref="D486:E487"/>
    <mergeCell ref="G482:G483"/>
    <mergeCell ref="D468:E469"/>
    <mergeCell ref="G468:G469"/>
    <mergeCell ref="H468:H469"/>
    <mergeCell ref="I468:K468"/>
    <mergeCell ref="I469:K469"/>
    <mergeCell ref="D480:E481"/>
    <mergeCell ref="H480:H481"/>
    <mergeCell ref="D470:E471"/>
    <mergeCell ref="G470:G471"/>
    <mergeCell ref="H470:H471"/>
    <mergeCell ref="D464:E465"/>
    <mergeCell ref="G464:G465"/>
    <mergeCell ref="H464:H465"/>
    <mergeCell ref="I464:K464"/>
    <mergeCell ref="I465:K465"/>
    <mergeCell ref="D466:E467"/>
    <mergeCell ref="G466:G467"/>
    <mergeCell ref="H466:H467"/>
    <mergeCell ref="I466:K466"/>
    <mergeCell ref="I467:K467"/>
    <mergeCell ref="D460:E461"/>
    <mergeCell ref="G460:G461"/>
    <mergeCell ref="H460:H461"/>
    <mergeCell ref="I460:K460"/>
    <mergeCell ref="I461:K461"/>
    <mergeCell ref="D462:E463"/>
    <mergeCell ref="G462:G463"/>
    <mergeCell ref="H462:H463"/>
    <mergeCell ref="I462:K462"/>
    <mergeCell ref="I463:K463"/>
    <mergeCell ref="D456:E457"/>
    <mergeCell ref="G456:G457"/>
    <mergeCell ref="H456:H457"/>
    <mergeCell ref="I456:K456"/>
    <mergeCell ref="I457:K457"/>
    <mergeCell ref="D458:E459"/>
    <mergeCell ref="G458:G459"/>
    <mergeCell ref="H458:H459"/>
    <mergeCell ref="I458:K458"/>
    <mergeCell ref="I459:K459"/>
    <mergeCell ref="D452:E453"/>
    <mergeCell ref="G452:G453"/>
    <mergeCell ref="H452:H453"/>
    <mergeCell ref="I452:K452"/>
    <mergeCell ref="I453:K453"/>
    <mergeCell ref="D454:E455"/>
    <mergeCell ref="G454:G455"/>
    <mergeCell ref="H454:H455"/>
    <mergeCell ref="I454:K454"/>
    <mergeCell ref="I455:K455"/>
    <mergeCell ref="D448:E449"/>
    <mergeCell ref="G448:G449"/>
    <mergeCell ref="H448:H449"/>
    <mergeCell ref="I448:K448"/>
    <mergeCell ref="I449:K449"/>
    <mergeCell ref="D450:E451"/>
    <mergeCell ref="G450:G451"/>
    <mergeCell ref="H450:H451"/>
    <mergeCell ref="I450:K450"/>
    <mergeCell ref="I451:K451"/>
    <mergeCell ref="D442:E443"/>
    <mergeCell ref="G442:G443"/>
    <mergeCell ref="H442:H443"/>
    <mergeCell ref="I442:K442"/>
    <mergeCell ref="I443:K443"/>
    <mergeCell ref="D444:E445"/>
    <mergeCell ref="G444:G445"/>
    <mergeCell ref="H444:H445"/>
    <mergeCell ref="I444:K444"/>
    <mergeCell ref="I445:K445"/>
    <mergeCell ref="D438:E439"/>
    <mergeCell ref="G438:G439"/>
    <mergeCell ref="H438:H439"/>
    <mergeCell ref="I438:K438"/>
    <mergeCell ref="I439:K439"/>
    <mergeCell ref="D440:E441"/>
    <mergeCell ref="G440:G441"/>
    <mergeCell ref="H440:H441"/>
    <mergeCell ref="I440:K440"/>
    <mergeCell ref="I441:K441"/>
    <mergeCell ref="D428:E429"/>
    <mergeCell ref="G428:G429"/>
    <mergeCell ref="H428:H429"/>
    <mergeCell ref="I428:K428"/>
    <mergeCell ref="I429:K429"/>
    <mergeCell ref="D436:E437"/>
    <mergeCell ref="G436:G437"/>
    <mergeCell ref="H436:H437"/>
    <mergeCell ref="I436:K436"/>
    <mergeCell ref="I437:K437"/>
    <mergeCell ref="D426:E427"/>
    <mergeCell ref="G426:G427"/>
    <mergeCell ref="H426:H427"/>
    <mergeCell ref="I426:K426"/>
    <mergeCell ref="I427:K427"/>
    <mergeCell ref="D434:E435"/>
    <mergeCell ref="G434:G435"/>
    <mergeCell ref="H434:H435"/>
    <mergeCell ref="I434:K434"/>
    <mergeCell ref="I435:K435"/>
    <mergeCell ref="D432:E433"/>
    <mergeCell ref="G432:G433"/>
    <mergeCell ref="H432:H433"/>
    <mergeCell ref="I432:K432"/>
    <mergeCell ref="I433:K433"/>
    <mergeCell ref="D424:E425"/>
    <mergeCell ref="G424:G425"/>
    <mergeCell ref="H424:H425"/>
    <mergeCell ref="I424:K424"/>
    <mergeCell ref="I425:K425"/>
    <mergeCell ref="D422:E423"/>
    <mergeCell ref="G422:G423"/>
    <mergeCell ref="H422:H423"/>
    <mergeCell ref="I422:K422"/>
    <mergeCell ref="I423:K423"/>
    <mergeCell ref="D430:E431"/>
    <mergeCell ref="G430:G431"/>
    <mergeCell ref="H430:H431"/>
    <mergeCell ref="I430:K430"/>
    <mergeCell ref="I431:K431"/>
    <mergeCell ref="D416:E417"/>
    <mergeCell ref="G416:G417"/>
    <mergeCell ref="H416:H417"/>
    <mergeCell ref="I416:K416"/>
    <mergeCell ref="I417:K417"/>
    <mergeCell ref="D418:E419"/>
    <mergeCell ref="G418:G419"/>
    <mergeCell ref="H418:H419"/>
    <mergeCell ref="I418:K418"/>
    <mergeCell ref="I419:K419"/>
    <mergeCell ref="D412:E413"/>
    <mergeCell ref="G412:G413"/>
    <mergeCell ref="H412:H413"/>
    <mergeCell ref="I412:K412"/>
    <mergeCell ref="I413:K413"/>
    <mergeCell ref="D414:E415"/>
    <mergeCell ref="G414:G415"/>
    <mergeCell ref="H414:H415"/>
    <mergeCell ref="I414:K414"/>
    <mergeCell ref="I415:K415"/>
    <mergeCell ref="D408:E409"/>
    <mergeCell ref="G408:G409"/>
    <mergeCell ref="H408:H409"/>
    <mergeCell ref="I408:K408"/>
    <mergeCell ref="I409:K409"/>
    <mergeCell ref="D410:E411"/>
    <mergeCell ref="G410:G411"/>
    <mergeCell ref="H410:H411"/>
    <mergeCell ref="I410:K410"/>
    <mergeCell ref="I411:K411"/>
    <mergeCell ref="D396:E397"/>
    <mergeCell ref="G396:G397"/>
    <mergeCell ref="H396:H397"/>
    <mergeCell ref="I396:K396"/>
    <mergeCell ref="I397:K397"/>
    <mergeCell ref="D406:E407"/>
    <mergeCell ref="G406:G407"/>
    <mergeCell ref="H406:H407"/>
    <mergeCell ref="I406:K406"/>
    <mergeCell ref="I407:K407"/>
    <mergeCell ref="D390:E391"/>
    <mergeCell ref="G390:G391"/>
    <mergeCell ref="H390:H391"/>
    <mergeCell ref="I390:K390"/>
    <mergeCell ref="I391:K391"/>
    <mergeCell ref="D392:E393"/>
    <mergeCell ref="G392:G393"/>
    <mergeCell ref="H392:H393"/>
    <mergeCell ref="I392:K392"/>
    <mergeCell ref="I393:K393"/>
    <mergeCell ref="D404:E405"/>
    <mergeCell ref="G404:G405"/>
    <mergeCell ref="H404:H405"/>
    <mergeCell ref="I404:K404"/>
    <mergeCell ref="I405:K405"/>
    <mergeCell ref="D388:E389"/>
    <mergeCell ref="G388:G389"/>
    <mergeCell ref="H388:H389"/>
    <mergeCell ref="I388:K388"/>
    <mergeCell ref="I389:K389"/>
    <mergeCell ref="D384:E385"/>
    <mergeCell ref="G384:G385"/>
    <mergeCell ref="H384:H385"/>
    <mergeCell ref="I384:K384"/>
    <mergeCell ref="I385:K385"/>
    <mergeCell ref="D386:E387"/>
    <mergeCell ref="G386:G387"/>
    <mergeCell ref="H386:H387"/>
    <mergeCell ref="I386:K386"/>
    <mergeCell ref="I387:K387"/>
    <mergeCell ref="D402:E403"/>
    <mergeCell ref="G402:G403"/>
    <mergeCell ref="H402:H403"/>
    <mergeCell ref="I402:K402"/>
    <mergeCell ref="I403:K403"/>
    <mergeCell ref="D382:E383"/>
    <mergeCell ref="G382:G383"/>
    <mergeCell ref="H382:H383"/>
    <mergeCell ref="I382:K382"/>
    <mergeCell ref="I383:K383"/>
    <mergeCell ref="D398:E399"/>
    <mergeCell ref="G398:G399"/>
    <mergeCell ref="H398:H399"/>
    <mergeCell ref="I398:K398"/>
    <mergeCell ref="I399:K399"/>
    <mergeCell ref="D400:E401"/>
    <mergeCell ref="G400:G401"/>
    <mergeCell ref="H400:H401"/>
    <mergeCell ref="I400:K400"/>
    <mergeCell ref="I401:K401"/>
    <mergeCell ref="D378:E379"/>
    <mergeCell ref="G378:G379"/>
    <mergeCell ref="H378:H379"/>
    <mergeCell ref="I378:K378"/>
    <mergeCell ref="I379:K379"/>
    <mergeCell ref="D380:E381"/>
    <mergeCell ref="G380:G381"/>
    <mergeCell ref="H380:H381"/>
    <mergeCell ref="I380:K380"/>
    <mergeCell ref="I381:K381"/>
    <mergeCell ref="D374:E375"/>
    <mergeCell ref="G374:G375"/>
    <mergeCell ref="H374:H375"/>
    <mergeCell ref="I374:K374"/>
    <mergeCell ref="I375:K375"/>
    <mergeCell ref="D376:E377"/>
    <mergeCell ref="G376:G377"/>
    <mergeCell ref="H376:H377"/>
    <mergeCell ref="I376:K376"/>
    <mergeCell ref="I377:K377"/>
    <mergeCell ref="D370:E371"/>
    <mergeCell ref="G370:G371"/>
    <mergeCell ref="H370:H371"/>
    <mergeCell ref="I370:K370"/>
    <mergeCell ref="I371:K371"/>
    <mergeCell ref="D372:E373"/>
    <mergeCell ref="G372:G373"/>
    <mergeCell ref="H372:H373"/>
    <mergeCell ref="I372:K372"/>
    <mergeCell ref="I373:K373"/>
    <mergeCell ref="D272:E273"/>
    <mergeCell ref="G272:G273"/>
    <mergeCell ref="H272:H273"/>
    <mergeCell ref="I272:K272"/>
    <mergeCell ref="I273:K273"/>
    <mergeCell ref="D366:E367"/>
    <mergeCell ref="G366:G367"/>
    <mergeCell ref="H366:H367"/>
    <mergeCell ref="I366:K366"/>
    <mergeCell ref="I367:K367"/>
    <mergeCell ref="D274:E275"/>
    <mergeCell ref="G274:G275"/>
    <mergeCell ref="H274:H275"/>
    <mergeCell ref="I274:K274"/>
    <mergeCell ref="D362:E363"/>
    <mergeCell ref="G362:G363"/>
    <mergeCell ref="H362:H363"/>
    <mergeCell ref="I362:K362"/>
    <mergeCell ref="I363:K363"/>
    <mergeCell ref="I275:K275"/>
    <mergeCell ref="G352:G353"/>
    <mergeCell ref="H352:H353"/>
    <mergeCell ref="I352:K352"/>
    <mergeCell ref="I353:K353"/>
    <mergeCell ref="D352:E353"/>
    <mergeCell ref="D270:E271"/>
    <mergeCell ref="G270:G271"/>
    <mergeCell ref="H270:H271"/>
    <mergeCell ref="I270:K270"/>
    <mergeCell ref="I271:K271"/>
    <mergeCell ref="H348:H349"/>
    <mergeCell ref="I348:K348"/>
    <mergeCell ref="I349:K349"/>
    <mergeCell ref="G350:G351"/>
    <mergeCell ref="H350:H351"/>
    <mergeCell ref="I350:K350"/>
    <mergeCell ref="I351:K351"/>
    <mergeCell ref="H344:H345"/>
    <mergeCell ref="I344:K344"/>
    <mergeCell ref="I345:K345"/>
    <mergeCell ref="G346:G347"/>
    <mergeCell ref="H346:H347"/>
    <mergeCell ref="I346:K346"/>
    <mergeCell ref="I347:K347"/>
    <mergeCell ref="D308:E309"/>
    <mergeCell ref="G308:G309"/>
    <mergeCell ref="H308:H309"/>
    <mergeCell ref="I308:K308"/>
    <mergeCell ref="I309:K309"/>
    <mergeCell ref="D310:E311"/>
    <mergeCell ref="G310:G311"/>
    <mergeCell ref="H310:H311"/>
    <mergeCell ref="I310:K310"/>
    <mergeCell ref="I311:K311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I354:K354"/>
    <mergeCell ref="I355:K355"/>
    <mergeCell ref="D302:E303"/>
    <mergeCell ref="G302:G303"/>
    <mergeCell ref="H302:H303"/>
    <mergeCell ref="I302:K302"/>
    <mergeCell ref="I303:K303"/>
    <mergeCell ref="D350:E351"/>
    <mergeCell ref="D304:E305"/>
    <mergeCell ref="G304:G305"/>
    <mergeCell ref="D298:E299"/>
    <mergeCell ref="G298:G299"/>
    <mergeCell ref="H298:H299"/>
    <mergeCell ref="I298:K298"/>
    <mergeCell ref="I299:K299"/>
    <mergeCell ref="D300:E301"/>
    <mergeCell ref="G300:G301"/>
    <mergeCell ref="H300:H301"/>
    <mergeCell ref="I300:K300"/>
    <mergeCell ref="I301:K301"/>
    <mergeCell ref="D268:E269"/>
    <mergeCell ref="G268:G269"/>
    <mergeCell ref="H268:H269"/>
    <mergeCell ref="I268:K268"/>
    <mergeCell ref="I269:K269"/>
    <mergeCell ref="D296:E297"/>
    <mergeCell ref="G296:G297"/>
    <mergeCell ref="H296:H297"/>
    <mergeCell ref="I296:K296"/>
    <mergeCell ref="I297:K297"/>
    <mergeCell ref="D262:E263"/>
    <mergeCell ref="G262:G263"/>
    <mergeCell ref="H262:H263"/>
    <mergeCell ref="I262:K262"/>
    <mergeCell ref="I263:K263"/>
    <mergeCell ref="D264:E265"/>
    <mergeCell ref="G264:G265"/>
    <mergeCell ref="H264:H265"/>
    <mergeCell ref="I264:K264"/>
    <mergeCell ref="I265:K265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54:E255"/>
    <mergeCell ref="G254:G255"/>
    <mergeCell ref="H254:H255"/>
    <mergeCell ref="I254:K254"/>
    <mergeCell ref="I255:K255"/>
    <mergeCell ref="D256:E257"/>
    <mergeCell ref="G256:G257"/>
    <mergeCell ref="H256:H257"/>
    <mergeCell ref="I256:K256"/>
    <mergeCell ref="I257:K257"/>
    <mergeCell ref="D250:E251"/>
    <mergeCell ref="G250:G251"/>
    <mergeCell ref="H250:H251"/>
    <mergeCell ref="I250:K250"/>
    <mergeCell ref="I251:K251"/>
    <mergeCell ref="D252:E253"/>
    <mergeCell ref="G252:G253"/>
    <mergeCell ref="H252:H253"/>
    <mergeCell ref="I252:K252"/>
    <mergeCell ref="I253:K253"/>
    <mergeCell ref="D248:E249"/>
    <mergeCell ref="G248:G249"/>
    <mergeCell ref="H248:H249"/>
    <mergeCell ref="I248:K248"/>
    <mergeCell ref="I249:K249"/>
    <mergeCell ref="D246:E247"/>
    <mergeCell ref="G246:G247"/>
    <mergeCell ref="H246:H247"/>
    <mergeCell ref="I246:K246"/>
    <mergeCell ref="I247:K247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236:E237"/>
    <mergeCell ref="G236:G237"/>
    <mergeCell ref="H236:H237"/>
    <mergeCell ref="I236:K236"/>
    <mergeCell ref="I237:K237"/>
    <mergeCell ref="D238:E239"/>
    <mergeCell ref="G238:G239"/>
    <mergeCell ref="H238:H239"/>
    <mergeCell ref="I238:K238"/>
    <mergeCell ref="I239:K239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28:E229"/>
    <mergeCell ref="G228:G229"/>
    <mergeCell ref="H228:H229"/>
    <mergeCell ref="I228:K228"/>
    <mergeCell ref="I229:K229"/>
    <mergeCell ref="D230:E231"/>
    <mergeCell ref="G230:G231"/>
    <mergeCell ref="H230:H231"/>
    <mergeCell ref="I230:K230"/>
    <mergeCell ref="I231:K231"/>
    <mergeCell ref="D220:E221"/>
    <mergeCell ref="G220:G221"/>
    <mergeCell ref="H220:H221"/>
    <mergeCell ref="I220:K220"/>
    <mergeCell ref="I221:K221"/>
    <mergeCell ref="D226:E227"/>
    <mergeCell ref="G226:G227"/>
    <mergeCell ref="H226:H227"/>
    <mergeCell ref="I226:K226"/>
    <mergeCell ref="I227:K227"/>
    <mergeCell ref="D224:E225"/>
    <mergeCell ref="G224:G225"/>
    <mergeCell ref="H224:H225"/>
    <mergeCell ref="I224:K224"/>
    <mergeCell ref="I225:K225"/>
    <mergeCell ref="D218:E219"/>
    <mergeCell ref="G218:G219"/>
    <mergeCell ref="H218:H219"/>
    <mergeCell ref="I218:K218"/>
    <mergeCell ref="I219:K219"/>
    <mergeCell ref="D216:E217"/>
    <mergeCell ref="G216:G217"/>
    <mergeCell ref="H216:H217"/>
    <mergeCell ref="I216:K216"/>
    <mergeCell ref="I217:K217"/>
    <mergeCell ref="D222:E223"/>
    <mergeCell ref="G222:G223"/>
    <mergeCell ref="H222:H223"/>
    <mergeCell ref="I222:K222"/>
    <mergeCell ref="I223:K223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192:E193"/>
    <mergeCell ref="G192:G193"/>
    <mergeCell ref="H192:H193"/>
    <mergeCell ref="I192:K192"/>
    <mergeCell ref="I193:K193"/>
    <mergeCell ref="D204:E205"/>
    <mergeCell ref="G204:G205"/>
    <mergeCell ref="H204:H205"/>
    <mergeCell ref="I204:K204"/>
    <mergeCell ref="I205:K205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D190:E191"/>
    <mergeCell ref="G190:G191"/>
    <mergeCell ref="H190:H191"/>
    <mergeCell ref="I190:K190"/>
    <mergeCell ref="I191:K191"/>
    <mergeCell ref="D194:E195"/>
    <mergeCell ref="G194:G195"/>
    <mergeCell ref="H194:H195"/>
    <mergeCell ref="I194:K194"/>
    <mergeCell ref="I195:K195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B3:K3"/>
    <mergeCell ref="C5:C7"/>
    <mergeCell ref="D5:E7"/>
    <mergeCell ref="G5:G6"/>
    <mergeCell ref="H5:H6"/>
    <mergeCell ref="I5:K7"/>
    <mergeCell ref="D14:E15"/>
    <mergeCell ref="G14:G15"/>
    <mergeCell ref="H14:H15"/>
    <mergeCell ref="I14:K14"/>
    <mergeCell ref="I15:K15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I21:K21"/>
    <mergeCell ref="D16:E17"/>
    <mergeCell ref="G16:G17"/>
    <mergeCell ref="H16:H17"/>
    <mergeCell ref="I16:K16"/>
    <mergeCell ref="I17:K17"/>
    <mergeCell ref="I25:K25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9:K29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D60:E61"/>
    <mergeCell ref="G60:G61"/>
    <mergeCell ref="H60:H61"/>
    <mergeCell ref="I60:K60"/>
    <mergeCell ref="I61:K61"/>
    <mergeCell ref="D64:E65"/>
    <mergeCell ref="G64:G65"/>
    <mergeCell ref="H64:H65"/>
    <mergeCell ref="I64:K64"/>
    <mergeCell ref="I65:K65"/>
    <mergeCell ref="D68:E69"/>
    <mergeCell ref="G68:G69"/>
    <mergeCell ref="H68:H69"/>
    <mergeCell ref="I68:K68"/>
    <mergeCell ref="I69:K69"/>
    <mergeCell ref="D62:E63"/>
    <mergeCell ref="G62:G63"/>
    <mergeCell ref="H62:H63"/>
    <mergeCell ref="I62:K62"/>
    <mergeCell ref="I63:K63"/>
    <mergeCell ref="D72:E73"/>
    <mergeCell ref="G72:G73"/>
    <mergeCell ref="H72:H73"/>
    <mergeCell ref="I72:K72"/>
    <mergeCell ref="I73:K73"/>
    <mergeCell ref="D66:E67"/>
    <mergeCell ref="G66:G67"/>
    <mergeCell ref="H66:H67"/>
    <mergeCell ref="I66:K66"/>
    <mergeCell ref="I67:K67"/>
    <mergeCell ref="D74:E75"/>
    <mergeCell ref="G74:G75"/>
    <mergeCell ref="H74:H75"/>
    <mergeCell ref="I74:K74"/>
    <mergeCell ref="I75:K75"/>
    <mergeCell ref="D70:E71"/>
    <mergeCell ref="G70:G71"/>
    <mergeCell ref="H70:H71"/>
    <mergeCell ref="I70:K70"/>
    <mergeCell ref="I71:K71"/>
    <mergeCell ref="D80:E81"/>
    <mergeCell ref="G80:G81"/>
    <mergeCell ref="H80:H81"/>
    <mergeCell ref="I80:K80"/>
    <mergeCell ref="I81:K81"/>
    <mergeCell ref="D78:E79"/>
    <mergeCell ref="G78:G79"/>
    <mergeCell ref="H78:H79"/>
    <mergeCell ref="I78:K78"/>
    <mergeCell ref="I79:K79"/>
    <mergeCell ref="D86:E87"/>
    <mergeCell ref="G86:G87"/>
    <mergeCell ref="H86:H87"/>
    <mergeCell ref="I86:K86"/>
    <mergeCell ref="I87:K87"/>
    <mergeCell ref="D76:E77"/>
    <mergeCell ref="G76:G77"/>
    <mergeCell ref="H76:H77"/>
    <mergeCell ref="I76:K76"/>
    <mergeCell ref="I77:K77"/>
    <mergeCell ref="D90:E91"/>
    <mergeCell ref="G90:G91"/>
    <mergeCell ref="H90:H91"/>
    <mergeCell ref="I90:K90"/>
    <mergeCell ref="I91:K91"/>
    <mergeCell ref="D82:E83"/>
    <mergeCell ref="G82:G83"/>
    <mergeCell ref="H82:H83"/>
    <mergeCell ref="I82:K82"/>
    <mergeCell ref="I83:K83"/>
    <mergeCell ref="D94:E95"/>
    <mergeCell ref="G94:G95"/>
    <mergeCell ref="H94:H95"/>
    <mergeCell ref="I94:K94"/>
    <mergeCell ref="I95:K95"/>
    <mergeCell ref="D88:E89"/>
    <mergeCell ref="G88:G89"/>
    <mergeCell ref="H88:H89"/>
    <mergeCell ref="I88:K88"/>
    <mergeCell ref="I89:K89"/>
    <mergeCell ref="D98:E99"/>
    <mergeCell ref="G98:G99"/>
    <mergeCell ref="H98:H99"/>
    <mergeCell ref="I98:K98"/>
    <mergeCell ref="I99:K99"/>
    <mergeCell ref="D92:E93"/>
    <mergeCell ref="G92:G93"/>
    <mergeCell ref="H92:H93"/>
    <mergeCell ref="I92:K92"/>
    <mergeCell ref="I93:K93"/>
    <mergeCell ref="D102:E103"/>
    <mergeCell ref="G102:G103"/>
    <mergeCell ref="H102:H103"/>
    <mergeCell ref="I102:K102"/>
    <mergeCell ref="I103:K103"/>
    <mergeCell ref="D96:E97"/>
    <mergeCell ref="G96:G97"/>
    <mergeCell ref="H96:H97"/>
    <mergeCell ref="I96:K96"/>
    <mergeCell ref="I97:K97"/>
    <mergeCell ref="D106:E107"/>
    <mergeCell ref="G106:G107"/>
    <mergeCell ref="H106:H107"/>
    <mergeCell ref="I106:K106"/>
    <mergeCell ref="I107:K107"/>
    <mergeCell ref="D100:E101"/>
    <mergeCell ref="G100:G101"/>
    <mergeCell ref="H100:H101"/>
    <mergeCell ref="I100:K100"/>
    <mergeCell ref="I101:K101"/>
    <mergeCell ref="D112:E113"/>
    <mergeCell ref="G112:G113"/>
    <mergeCell ref="H112:H113"/>
    <mergeCell ref="I112:K112"/>
    <mergeCell ref="I113:K113"/>
    <mergeCell ref="D104:E105"/>
    <mergeCell ref="G104:G105"/>
    <mergeCell ref="H104:H105"/>
    <mergeCell ref="I104:K104"/>
    <mergeCell ref="I105:K105"/>
    <mergeCell ref="D116:E117"/>
    <mergeCell ref="G116:G117"/>
    <mergeCell ref="H116:H117"/>
    <mergeCell ref="I116:K116"/>
    <mergeCell ref="I117:K117"/>
    <mergeCell ref="D108:E109"/>
    <mergeCell ref="G108:G109"/>
    <mergeCell ref="H108:H109"/>
    <mergeCell ref="I108:K108"/>
    <mergeCell ref="I109:K109"/>
    <mergeCell ref="D120:E121"/>
    <mergeCell ref="G120:G121"/>
    <mergeCell ref="H120:H121"/>
    <mergeCell ref="I120:K120"/>
    <mergeCell ref="I121:K121"/>
    <mergeCell ref="D114:E115"/>
    <mergeCell ref="G114:G115"/>
    <mergeCell ref="H114:H115"/>
    <mergeCell ref="I114:K114"/>
    <mergeCell ref="I115:K115"/>
    <mergeCell ref="D124:E125"/>
    <mergeCell ref="G124:G125"/>
    <mergeCell ref="H124:H125"/>
    <mergeCell ref="I124:K124"/>
    <mergeCell ref="I125:K125"/>
    <mergeCell ref="D118:E119"/>
    <mergeCell ref="G118:G119"/>
    <mergeCell ref="H118:H119"/>
    <mergeCell ref="I118:K118"/>
    <mergeCell ref="I119:K119"/>
    <mergeCell ref="D128:E129"/>
    <mergeCell ref="G128:G129"/>
    <mergeCell ref="H128:H129"/>
    <mergeCell ref="I128:K128"/>
    <mergeCell ref="I129:K129"/>
    <mergeCell ref="D122:E123"/>
    <mergeCell ref="G122:G123"/>
    <mergeCell ref="H122:H123"/>
    <mergeCell ref="I122:K122"/>
    <mergeCell ref="I123:K123"/>
    <mergeCell ref="D132:E133"/>
    <mergeCell ref="G132:G133"/>
    <mergeCell ref="H132:H133"/>
    <mergeCell ref="I132:K132"/>
    <mergeCell ref="I133:K133"/>
    <mergeCell ref="D126:E127"/>
    <mergeCell ref="G126:G127"/>
    <mergeCell ref="H126:H127"/>
    <mergeCell ref="I126:K126"/>
    <mergeCell ref="I127:K127"/>
    <mergeCell ref="D138:E139"/>
    <mergeCell ref="G138:G139"/>
    <mergeCell ref="H138:H139"/>
    <mergeCell ref="I138:K138"/>
    <mergeCell ref="I139:K139"/>
    <mergeCell ref="D130:E131"/>
    <mergeCell ref="G130:G131"/>
    <mergeCell ref="H130:H131"/>
    <mergeCell ref="I130:K130"/>
    <mergeCell ref="I131:K131"/>
    <mergeCell ref="D144:E145"/>
    <mergeCell ref="G144:G145"/>
    <mergeCell ref="H144:H145"/>
    <mergeCell ref="I144:K144"/>
    <mergeCell ref="I145:K145"/>
    <mergeCell ref="D134:E135"/>
    <mergeCell ref="G134:G135"/>
    <mergeCell ref="H134:H135"/>
    <mergeCell ref="I134:K134"/>
    <mergeCell ref="I135:K135"/>
    <mergeCell ref="D148:E149"/>
    <mergeCell ref="G148:G149"/>
    <mergeCell ref="H148:H149"/>
    <mergeCell ref="I148:K148"/>
    <mergeCell ref="I149:K149"/>
    <mergeCell ref="D142:E143"/>
    <mergeCell ref="G142:G143"/>
    <mergeCell ref="H142:H143"/>
    <mergeCell ref="I142:K142"/>
    <mergeCell ref="I143:K143"/>
    <mergeCell ref="D140:E141"/>
    <mergeCell ref="G140:G141"/>
    <mergeCell ref="H140:H141"/>
    <mergeCell ref="I140:K140"/>
    <mergeCell ref="I141:K141"/>
    <mergeCell ref="D146:E147"/>
    <mergeCell ref="G146:G147"/>
    <mergeCell ref="H146:H147"/>
    <mergeCell ref="I146:K146"/>
    <mergeCell ref="I147:K147"/>
    <mergeCell ref="D154:E155"/>
    <mergeCell ref="G154:G155"/>
    <mergeCell ref="H154:H155"/>
    <mergeCell ref="I154:K154"/>
    <mergeCell ref="I155:K155"/>
    <mergeCell ref="D150:E151"/>
    <mergeCell ref="G150:G151"/>
    <mergeCell ref="H150:H151"/>
    <mergeCell ref="I150:K150"/>
    <mergeCell ref="I151:K151"/>
    <mergeCell ref="D158:E159"/>
    <mergeCell ref="G158:G159"/>
    <mergeCell ref="H158:H159"/>
    <mergeCell ref="I158:K158"/>
    <mergeCell ref="I159:K159"/>
    <mergeCell ref="D152:E153"/>
    <mergeCell ref="G152:G153"/>
    <mergeCell ref="H152:H153"/>
    <mergeCell ref="I152:K152"/>
    <mergeCell ref="I153:K153"/>
    <mergeCell ref="D160:E161"/>
    <mergeCell ref="G160:G161"/>
    <mergeCell ref="H160:H161"/>
    <mergeCell ref="I160:K160"/>
    <mergeCell ref="I161:K161"/>
    <mergeCell ref="D156:E157"/>
    <mergeCell ref="G156:G157"/>
    <mergeCell ref="H156:H157"/>
    <mergeCell ref="I156:K156"/>
    <mergeCell ref="I157:K157"/>
    <mergeCell ref="G474:G475"/>
    <mergeCell ref="H474:H475"/>
    <mergeCell ref="G476:G477"/>
    <mergeCell ref="H476:H477"/>
    <mergeCell ref="G478:G479"/>
    <mergeCell ref="H478:H479"/>
    <mergeCell ref="H482:H483"/>
    <mergeCell ref="G484:G485"/>
    <mergeCell ref="H484:H485"/>
    <mergeCell ref="G486:G487"/>
    <mergeCell ref="H486:H487"/>
    <mergeCell ref="G488:G489"/>
    <mergeCell ref="H488:H489"/>
    <mergeCell ref="G490:G491"/>
    <mergeCell ref="H490:H491"/>
    <mergeCell ref="G492:G493"/>
    <mergeCell ref="H492:H493"/>
    <mergeCell ref="G496:G497"/>
    <mergeCell ref="H496:H497"/>
    <mergeCell ref="G500:G501"/>
    <mergeCell ref="H500:H501"/>
    <mergeCell ref="G494:G495"/>
    <mergeCell ref="H494:H495"/>
    <mergeCell ref="G502:G503"/>
    <mergeCell ref="H502:H503"/>
    <mergeCell ref="G504:G505"/>
    <mergeCell ref="H504:H505"/>
    <mergeCell ref="G506:G507"/>
    <mergeCell ref="H506:H507"/>
    <mergeCell ref="G508:G509"/>
    <mergeCell ref="H508:H509"/>
    <mergeCell ref="G510:G511"/>
    <mergeCell ref="H510:H511"/>
    <mergeCell ref="G512:G513"/>
    <mergeCell ref="H512:H513"/>
    <mergeCell ref="G514:G515"/>
    <mergeCell ref="H514:H515"/>
    <mergeCell ref="G516:G517"/>
    <mergeCell ref="H516:H517"/>
    <mergeCell ref="G518:G519"/>
    <mergeCell ref="H518:H519"/>
    <mergeCell ref="G520:G521"/>
    <mergeCell ref="H520:H521"/>
    <mergeCell ref="G522:G523"/>
    <mergeCell ref="H522:H523"/>
    <mergeCell ref="G526:G527"/>
    <mergeCell ref="H526:H527"/>
    <mergeCell ref="G528:G529"/>
    <mergeCell ref="H528:H529"/>
    <mergeCell ref="G556:G557"/>
    <mergeCell ref="H556:H557"/>
    <mergeCell ref="G558:G559"/>
    <mergeCell ref="H558:H559"/>
    <mergeCell ref="G530:G531"/>
    <mergeCell ref="H530:H531"/>
    <mergeCell ref="G532:G533"/>
    <mergeCell ref="H532:H533"/>
    <mergeCell ref="G534:G535"/>
    <mergeCell ref="H534:H535"/>
    <mergeCell ref="G536:G537"/>
    <mergeCell ref="H536:H537"/>
    <mergeCell ref="G538:G539"/>
    <mergeCell ref="H538:H539"/>
    <mergeCell ref="G540:G541"/>
    <mergeCell ref="H540:H541"/>
    <mergeCell ref="G542:G543"/>
    <mergeCell ref="H542:H543"/>
    <mergeCell ref="G544:G545"/>
    <mergeCell ref="H544:H545"/>
    <mergeCell ref="G546:G547"/>
    <mergeCell ref="H546:H547"/>
    <mergeCell ref="G548:G549"/>
    <mergeCell ref="H548:H549"/>
    <mergeCell ref="G552:G553"/>
    <mergeCell ref="H552:H553"/>
    <mergeCell ref="G554:G555"/>
    <mergeCell ref="H554:H555"/>
    <mergeCell ref="G560:G561"/>
    <mergeCell ref="H560:H561"/>
    <mergeCell ref="G562:G563"/>
    <mergeCell ref="H562:H563"/>
    <mergeCell ref="G564:G565"/>
    <mergeCell ref="H564:H565"/>
    <mergeCell ref="G566:G567"/>
    <mergeCell ref="H566:H567"/>
    <mergeCell ref="G568:G569"/>
    <mergeCell ref="H568:H569"/>
    <mergeCell ref="G570:G571"/>
    <mergeCell ref="H570:H571"/>
    <mergeCell ref="G590:G591"/>
    <mergeCell ref="H590:H591"/>
    <mergeCell ref="G580:G581"/>
    <mergeCell ref="H580:H581"/>
    <mergeCell ref="G572:G573"/>
    <mergeCell ref="H572:H573"/>
    <mergeCell ref="G574:G575"/>
    <mergeCell ref="H574:H575"/>
    <mergeCell ref="G578:G579"/>
    <mergeCell ref="H578:H579"/>
    <mergeCell ref="G582:G583"/>
    <mergeCell ref="H582:H583"/>
    <mergeCell ref="G586:G587"/>
    <mergeCell ref="H586:H587"/>
    <mergeCell ref="G588:G589"/>
    <mergeCell ref="H588:H589"/>
    <mergeCell ref="G604:G605"/>
    <mergeCell ref="H604:H605"/>
    <mergeCell ref="G592:G593"/>
    <mergeCell ref="H592:H593"/>
    <mergeCell ref="G594:G595"/>
    <mergeCell ref="H594:H595"/>
    <mergeCell ref="G596:G597"/>
    <mergeCell ref="H596:H597"/>
    <mergeCell ref="G584:G585"/>
    <mergeCell ref="H584:H585"/>
    <mergeCell ref="G608:G609"/>
    <mergeCell ref="H608:H609"/>
    <mergeCell ref="G606:G607"/>
    <mergeCell ref="H606:H607"/>
    <mergeCell ref="G598:G599"/>
    <mergeCell ref="H598:H599"/>
    <mergeCell ref="G600:G601"/>
    <mergeCell ref="H600:H601"/>
    <mergeCell ref="H620:H621"/>
    <mergeCell ref="G612:G613"/>
    <mergeCell ref="H612:H613"/>
    <mergeCell ref="G614:G615"/>
    <mergeCell ref="H614:H615"/>
    <mergeCell ref="G610:G611"/>
    <mergeCell ref="H610:H611"/>
    <mergeCell ref="G616:G617"/>
    <mergeCell ref="H616:H617"/>
    <mergeCell ref="G630:G631"/>
    <mergeCell ref="H630:H631"/>
    <mergeCell ref="G632:G633"/>
    <mergeCell ref="H632:H633"/>
    <mergeCell ref="G626:G627"/>
    <mergeCell ref="H626:H627"/>
    <mergeCell ref="G634:G635"/>
    <mergeCell ref="H634:H635"/>
    <mergeCell ref="G644:G645"/>
    <mergeCell ref="H644:H645"/>
    <mergeCell ref="G646:G647"/>
    <mergeCell ref="H646:H647"/>
    <mergeCell ref="G636:G637"/>
    <mergeCell ref="H636:H637"/>
    <mergeCell ref="G638:G639"/>
    <mergeCell ref="H638:H639"/>
    <mergeCell ref="G650:G651"/>
    <mergeCell ref="H650:H651"/>
    <mergeCell ref="G652:G653"/>
    <mergeCell ref="H652:H653"/>
    <mergeCell ref="G640:G641"/>
    <mergeCell ref="H640:H641"/>
    <mergeCell ref="G642:G643"/>
    <mergeCell ref="H642:H643"/>
    <mergeCell ref="G648:G649"/>
    <mergeCell ref="H648:H649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50:E51"/>
    <mergeCell ref="G50:G51"/>
    <mergeCell ref="H50:H51"/>
    <mergeCell ref="I50:K50"/>
    <mergeCell ref="I51:K51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44:E45"/>
    <mergeCell ref="G44:G45"/>
    <mergeCell ref="H44:H45"/>
    <mergeCell ref="I44:K44"/>
    <mergeCell ref="I45:K45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618:E619"/>
    <mergeCell ref="D624:E625"/>
    <mergeCell ref="D364:E365"/>
    <mergeCell ref="D358:E359"/>
    <mergeCell ref="D360:E361"/>
    <mergeCell ref="I470:K470"/>
    <mergeCell ref="I471:K471"/>
    <mergeCell ref="G622:G623"/>
    <mergeCell ref="H622:H623"/>
    <mergeCell ref="G620:G621"/>
    <mergeCell ref="D326:E327"/>
    <mergeCell ref="D312:E313"/>
    <mergeCell ref="D314:E315"/>
    <mergeCell ref="D318:E319"/>
    <mergeCell ref="D320:E321"/>
    <mergeCell ref="D322:E323"/>
    <mergeCell ref="D324:E325"/>
    <mergeCell ref="I27:K27"/>
    <mergeCell ref="I26:K26"/>
    <mergeCell ref="H26:H27"/>
    <mergeCell ref="G26:G27"/>
    <mergeCell ref="D30:E31"/>
    <mergeCell ref="D26:E27"/>
    <mergeCell ref="D28:E29"/>
    <mergeCell ref="G28:G29"/>
    <mergeCell ref="H28:H29"/>
    <mergeCell ref="I28:K28"/>
    <mergeCell ref="D346:E347"/>
    <mergeCell ref="D328:E329"/>
    <mergeCell ref="D330:E331"/>
    <mergeCell ref="D332:E333"/>
    <mergeCell ref="G344:G345"/>
    <mergeCell ref="D348:E349"/>
    <mergeCell ref="D344:E345"/>
    <mergeCell ref="G348:G349"/>
    <mergeCell ref="D334:E335"/>
    <mergeCell ref="G324:G325"/>
    <mergeCell ref="H314:H315"/>
    <mergeCell ref="H318:H319"/>
    <mergeCell ref="H320:H321"/>
    <mergeCell ref="H322:H323"/>
    <mergeCell ref="H324:H325"/>
    <mergeCell ref="G318:G319"/>
    <mergeCell ref="H330:H331"/>
    <mergeCell ref="H332:H333"/>
    <mergeCell ref="H312:H313"/>
    <mergeCell ref="G354:G355"/>
    <mergeCell ref="H354:H355"/>
    <mergeCell ref="G328:G329"/>
    <mergeCell ref="G330:G331"/>
    <mergeCell ref="G332:G333"/>
    <mergeCell ref="G320:G321"/>
    <mergeCell ref="G322:G323"/>
    <mergeCell ref="I312:K312"/>
    <mergeCell ref="I314:K314"/>
    <mergeCell ref="I318:K318"/>
    <mergeCell ref="I320:K320"/>
    <mergeCell ref="I322:K322"/>
    <mergeCell ref="I324:K324"/>
    <mergeCell ref="D340:E341"/>
    <mergeCell ref="I326:K326"/>
    <mergeCell ref="I328:K328"/>
    <mergeCell ref="I330:K330"/>
    <mergeCell ref="I332:K332"/>
    <mergeCell ref="I334:K334"/>
    <mergeCell ref="I340:K340"/>
    <mergeCell ref="H326:H327"/>
    <mergeCell ref="H328:H329"/>
    <mergeCell ref="G326:G32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24" manualBreakCount="24">
    <brk id="33" max="10" man="1"/>
    <brk id="59" max="10" man="1"/>
    <brk id="85" max="10" man="1"/>
    <brk id="111" max="10" man="1"/>
    <brk id="137" max="10" man="1"/>
    <brk id="163" max="10" man="1"/>
    <brk id="189" max="10" man="1"/>
    <brk id="215" max="10" man="1"/>
    <brk id="241" max="10" man="1"/>
    <brk id="267" max="10" man="1"/>
    <brk id="293" max="10" man="1"/>
    <brk id="317" max="10" man="1"/>
    <brk id="343" max="10" man="1"/>
    <brk id="369" max="10" man="1"/>
    <brk id="395" max="10" man="1"/>
    <brk id="421" max="10" man="1"/>
    <brk id="447" max="10" man="1"/>
    <brk id="473" max="10" man="1"/>
    <brk id="499" max="10" man="1"/>
    <brk id="525" max="10" man="1"/>
    <brk id="551" max="10" man="1"/>
    <brk id="577" max="10" man="1"/>
    <brk id="603" max="10" man="1"/>
    <brk id="62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13"/>
  <sheetViews>
    <sheetView zoomScalePageLayoutView="0" workbookViewId="0" topLeftCell="A1">
      <selection activeCell="A1" sqref="A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0" bestFit="1" customWidth="1"/>
    <col min="10" max="10" width="9.3984375" style="0" bestFit="1" customWidth="1"/>
    <col min="11" max="11" width="5.8984375" style="0" bestFit="1" customWidth="1"/>
    <col min="12" max="12" width="1.203125" style="0" customWidth="1"/>
    <col min="13" max="15" width="8.59765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2:12" ht="28.5">
      <c r="B3" s="527" t="s">
        <v>31</v>
      </c>
      <c r="C3" s="528"/>
      <c r="D3" s="528"/>
      <c r="E3" s="528"/>
      <c r="F3" s="528"/>
      <c r="G3" s="528"/>
      <c r="H3" s="528"/>
      <c r="I3" s="528"/>
      <c r="J3" s="528"/>
      <c r="K3" s="528"/>
      <c r="L3" s="1"/>
    </row>
    <row r="4" spans="1:12" ht="14.25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"/>
    </row>
    <row r="5" spans="1:12" ht="13.5" customHeight="1">
      <c r="A5" s="1"/>
      <c r="B5" s="3"/>
      <c r="C5" s="450" t="s">
        <v>0</v>
      </c>
      <c r="D5" s="435" t="s">
        <v>1</v>
      </c>
      <c r="E5" s="437"/>
      <c r="F5" s="4" t="s">
        <v>2</v>
      </c>
      <c r="G5" s="453" t="s">
        <v>3</v>
      </c>
      <c r="H5" s="453" t="s">
        <v>4</v>
      </c>
      <c r="I5" s="435" t="s">
        <v>5</v>
      </c>
      <c r="J5" s="436"/>
      <c r="K5" s="437"/>
      <c r="L5" s="1"/>
    </row>
    <row r="6" spans="1:12" ht="14.25">
      <c r="A6" s="1"/>
      <c r="B6" s="5"/>
      <c r="C6" s="451"/>
      <c r="D6" s="438"/>
      <c r="E6" s="440"/>
      <c r="F6" s="5"/>
      <c r="G6" s="454"/>
      <c r="H6" s="454"/>
      <c r="I6" s="438"/>
      <c r="J6" s="529"/>
      <c r="K6" s="440"/>
      <c r="L6" s="1"/>
    </row>
    <row r="7" spans="1:12" ht="14.25" customHeight="1">
      <c r="A7" s="1"/>
      <c r="B7" s="6"/>
      <c r="C7" s="452"/>
      <c r="D7" s="441"/>
      <c r="E7" s="443"/>
      <c r="F7" s="7" t="s">
        <v>6</v>
      </c>
      <c r="G7" s="8" t="s">
        <v>7</v>
      </c>
      <c r="H7" s="8" t="s">
        <v>7</v>
      </c>
      <c r="I7" s="441"/>
      <c r="J7" s="442"/>
      <c r="K7" s="443"/>
      <c r="L7" s="1"/>
    </row>
    <row r="8" spans="2:15" ht="17.25" customHeight="1">
      <c r="B8" s="28" t="s">
        <v>80</v>
      </c>
      <c r="C8" s="3" t="s">
        <v>281</v>
      </c>
      <c r="D8" s="395"/>
      <c r="E8" s="396"/>
      <c r="F8" s="13"/>
      <c r="G8" s="433"/>
      <c r="H8" s="399">
        <v>0</v>
      </c>
      <c r="I8" s="530"/>
      <c r="J8" s="531"/>
      <c r="K8" s="532"/>
      <c r="N8" s="26" t="s">
        <v>282</v>
      </c>
      <c r="O8" s="27">
        <v>23100</v>
      </c>
    </row>
    <row r="9" spans="2:15" ht="17.25" customHeight="1">
      <c r="B9" s="6"/>
      <c r="C9" s="6"/>
      <c r="D9" s="397"/>
      <c r="E9" s="398"/>
      <c r="F9" s="9"/>
      <c r="G9" s="434"/>
      <c r="H9" s="400"/>
      <c r="I9" s="533"/>
      <c r="J9" s="534"/>
      <c r="K9" s="535"/>
      <c r="N9" s="26" t="s">
        <v>283</v>
      </c>
      <c r="O9" s="27">
        <v>19900</v>
      </c>
    </row>
    <row r="10" spans="2:15" ht="17.25" customHeight="1">
      <c r="B10" s="55" t="s">
        <v>83</v>
      </c>
      <c r="C10" s="3" t="s">
        <v>20</v>
      </c>
      <c r="D10" s="395">
        <v>1</v>
      </c>
      <c r="E10" s="396"/>
      <c r="F10" s="13"/>
      <c r="G10" s="399"/>
      <c r="H10" s="399">
        <v>0</v>
      </c>
      <c r="I10" s="530"/>
      <c r="J10" s="531"/>
      <c r="K10" s="532"/>
      <c r="N10" s="26" t="s">
        <v>284</v>
      </c>
      <c r="O10" s="27">
        <v>15000</v>
      </c>
    </row>
    <row r="11" spans="2:15" ht="17.25" customHeight="1">
      <c r="B11" s="6"/>
      <c r="C11" s="6"/>
      <c r="D11" s="397"/>
      <c r="E11" s="398"/>
      <c r="F11" s="9" t="s">
        <v>8</v>
      </c>
      <c r="G11" s="400"/>
      <c r="H11" s="400"/>
      <c r="I11" s="533"/>
      <c r="J11" s="534"/>
      <c r="K11" s="535"/>
      <c r="N11" s="26" t="s">
        <v>285</v>
      </c>
      <c r="O11" s="27">
        <v>23000</v>
      </c>
    </row>
    <row r="12" spans="2:15" ht="17.25" customHeight="1">
      <c r="B12" s="55" t="s">
        <v>84</v>
      </c>
      <c r="C12" s="3" t="s">
        <v>23</v>
      </c>
      <c r="D12" s="395">
        <v>1</v>
      </c>
      <c r="E12" s="396"/>
      <c r="F12" s="13"/>
      <c r="G12" s="399"/>
      <c r="H12" s="399">
        <v>0</v>
      </c>
      <c r="I12" s="530"/>
      <c r="J12" s="531"/>
      <c r="K12" s="532"/>
      <c r="N12" s="26" t="s">
        <v>286</v>
      </c>
      <c r="O12" s="27">
        <v>28600</v>
      </c>
    </row>
    <row r="13" spans="2:15" ht="17.25" customHeight="1">
      <c r="B13" s="6"/>
      <c r="C13" s="6"/>
      <c r="D13" s="397"/>
      <c r="E13" s="398"/>
      <c r="F13" s="9" t="s">
        <v>8</v>
      </c>
      <c r="G13" s="400"/>
      <c r="H13" s="400"/>
      <c r="I13" s="533"/>
      <c r="J13" s="534"/>
      <c r="K13" s="535"/>
      <c r="N13" s="26" t="s">
        <v>287</v>
      </c>
      <c r="O13" s="27">
        <v>28000</v>
      </c>
    </row>
    <row r="14" spans="2:15" ht="17.25" customHeight="1">
      <c r="B14" s="55" t="s">
        <v>85</v>
      </c>
      <c r="C14" s="3" t="s">
        <v>24</v>
      </c>
      <c r="D14" s="395">
        <v>1</v>
      </c>
      <c r="E14" s="396"/>
      <c r="F14" s="13"/>
      <c r="G14" s="399"/>
      <c r="H14" s="399">
        <v>0</v>
      </c>
      <c r="I14" s="530"/>
      <c r="J14" s="531"/>
      <c r="K14" s="532"/>
      <c r="N14" s="26" t="s">
        <v>288</v>
      </c>
      <c r="O14" s="27">
        <v>27500</v>
      </c>
    </row>
    <row r="15" spans="2:15" ht="17.25" customHeight="1">
      <c r="B15" s="12"/>
      <c r="C15" s="6"/>
      <c r="D15" s="397"/>
      <c r="E15" s="398"/>
      <c r="F15" s="9" t="s">
        <v>8</v>
      </c>
      <c r="G15" s="400"/>
      <c r="H15" s="400"/>
      <c r="I15" s="533"/>
      <c r="J15" s="534"/>
      <c r="K15" s="535"/>
      <c r="N15" s="26" t="s">
        <v>289</v>
      </c>
      <c r="O15" s="27">
        <v>28000</v>
      </c>
    </row>
    <row r="16" spans="2:15" ht="17.25" customHeight="1">
      <c r="B16" s="29"/>
      <c r="C16" s="3"/>
      <c r="D16" s="395"/>
      <c r="E16" s="396"/>
      <c r="F16" s="13"/>
      <c r="G16" s="399"/>
      <c r="H16" s="399">
        <v>0</v>
      </c>
      <c r="I16" s="530"/>
      <c r="J16" s="531"/>
      <c r="K16" s="532"/>
      <c r="N16" s="26" t="s">
        <v>290</v>
      </c>
      <c r="O16" s="27">
        <v>22300</v>
      </c>
    </row>
    <row r="17" spans="2:15" ht="17.25" customHeight="1">
      <c r="B17" s="12"/>
      <c r="C17" s="6"/>
      <c r="D17" s="397"/>
      <c r="E17" s="398"/>
      <c r="F17" s="9"/>
      <c r="G17" s="400"/>
      <c r="H17" s="400"/>
      <c r="I17" s="533"/>
      <c r="J17" s="534"/>
      <c r="K17" s="535"/>
      <c r="N17" s="26" t="s">
        <v>291</v>
      </c>
      <c r="O17" s="27">
        <v>26300</v>
      </c>
    </row>
    <row r="18" spans="2:15" ht="17.25" customHeight="1">
      <c r="B18" s="29"/>
      <c r="C18" s="3"/>
      <c r="D18" s="395"/>
      <c r="E18" s="396"/>
      <c r="F18" s="13"/>
      <c r="G18" s="399"/>
      <c r="H18" s="399">
        <v>0</v>
      </c>
      <c r="I18" s="530"/>
      <c r="J18" s="531"/>
      <c r="K18" s="532"/>
      <c r="N18" s="26" t="s">
        <v>292</v>
      </c>
      <c r="O18" s="27">
        <v>27500</v>
      </c>
    </row>
    <row r="19" spans="2:15" ht="17.25" customHeight="1">
      <c r="B19" s="6"/>
      <c r="C19" s="6"/>
      <c r="D19" s="397"/>
      <c r="E19" s="398"/>
      <c r="F19" s="9"/>
      <c r="G19" s="400"/>
      <c r="H19" s="400"/>
      <c r="I19" s="533"/>
      <c r="J19" s="534"/>
      <c r="K19" s="535"/>
      <c r="N19" s="26" t="s">
        <v>293</v>
      </c>
      <c r="O19" s="27">
        <v>27300</v>
      </c>
    </row>
    <row r="20" spans="2:15" ht="17.25" customHeight="1">
      <c r="B20" s="3"/>
      <c r="C20" s="3"/>
      <c r="D20" s="395"/>
      <c r="E20" s="396"/>
      <c r="F20" s="13"/>
      <c r="G20" s="399"/>
      <c r="H20" s="399">
        <v>0</v>
      </c>
      <c r="I20" s="530"/>
      <c r="J20" s="531"/>
      <c r="K20" s="532"/>
      <c r="N20" s="26" t="s">
        <v>294</v>
      </c>
      <c r="O20" s="27">
        <v>28500</v>
      </c>
    </row>
    <row r="21" spans="2:15" ht="17.25" customHeight="1">
      <c r="B21" s="6"/>
      <c r="C21" s="6"/>
      <c r="D21" s="397"/>
      <c r="E21" s="398"/>
      <c r="F21" s="9"/>
      <c r="G21" s="400"/>
      <c r="H21" s="400"/>
      <c r="I21" s="533"/>
      <c r="J21" s="534"/>
      <c r="K21" s="535"/>
      <c r="N21" s="26" t="s">
        <v>295</v>
      </c>
      <c r="O21" s="27">
        <v>23800</v>
      </c>
    </row>
    <row r="22" spans="2:15" ht="17.25" customHeight="1">
      <c r="B22" s="3"/>
      <c r="C22" s="3"/>
      <c r="D22" s="395"/>
      <c r="E22" s="396"/>
      <c r="F22" s="13"/>
      <c r="G22" s="399"/>
      <c r="H22" s="399">
        <v>0</v>
      </c>
      <c r="I22" s="530"/>
      <c r="J22" s="531"/>
      <c r="K22" s="532"/>
      <c r="N22" s="26" t="s">
        <v>296</v>
      </c>
      <c r="O22" s="27">
        <v>21300</v>
      </c>
    </row>
    <row r="23" spans="2:15" ht="17.25" customHeight="1">
      <c r="B23" s="6"/>
      <c r="C23" s="6"/>
      <c r="D23" s="397"/>
      <c r="E23" s="398"/>
      <c r="F23" s="9"/>
      <c r="G23" s="400"/>
      <c r="H23" s="400"/>
      <c r="I23" s="533"/>
      <c r="J23" s="534"/>
      <c r="K23" s="535"/>
      <c r="N23" s="26" t="s">
        <v>297</v>
      </c>
      <c r="O23" s="27">
        <v>33800</v>
      </c>
    </row>
    <row r="24" spans="2:15" ht="17.25" customHeight="1">
      <c r="B24" s="3"/>
      <c r="C24" s="3"/>
      <c r="D24" s="395"/>
      <c r="E24" s="396"/>
      <c r="F24" s="13"/>
      <c r="G24" s="399"/>
      <c r="H24" s="399">
        <v>0</v>
      </c>
      <c r="I24" s="530"/>
      <c r="J24" s="531"/>
      <c r="K24" s="532"/>
      <c r="N24" s="26" t="s">
        <v>298</v>
      </c>
      <c r="O24" s="27">
        <v>40100</v>
      </c>
    </row>
    <row r="25" spans="2:15" ht="17.25" customHeight="1">
      <c r="B25" s="6"/>
      <c r="C25" s="6"/>
      <c r="D25" s="397"/>
      <c r="E25" s="398"/>
      <c r="F25" s="9"/>
      <c r="G25" s="400"/>
      <c r="H25" s="400"/>
      <c r="I25" s="533"/>
      <c r="J25" s="534"/>
      <c r="K25" s="535"/>
      <c r="N25" s="26" t="s">
        <v>299</v>
      </c>
      <c r="O25" s="27">
        <v>30300</v>
      </c>
    </row>
    <row r="26" spans="2:15" ht="17.25" customHeight="1">
      <c r="B26" s="3"/>
      <c r="C26" s="3"/>
      <c r="D26" s="395"/>
      <c r="E26" s="396"/>
      <c r="F26" s="13"/>
      <c r="G26" s="399"/>
      <c r="H26" s="399">
        <v>0</v>
      </c>
      <c r="I26" s="530"/>
      <c r="J26" s="531"/>
      <c r="K26" s="532"/>
      <c r="N26" s="26" t="s">
        <v>300</v>
      </c>
      <c r="O26" s="27">
        <v>37500</v>
      </c>
    </row>
    <row r="27" spans="2:15" ht="17.25" customHeight="1">
      <c r="B27" s="6"/>
      <c r="C27" s="6"/>
      <c r="D27" s="397"/>
      <c r="E27" s="398"/>
      <c r="F27" s="9"/>
      <c r="G27" s="400"/>
      <c r="H27" s="400"/>
      <c r="I27" s="533"/>
      <c r="J27" s="534"/>
      <c r="K27" s="535"/>
      <c r="N27" s="26" t="s">
        <v>301</v>
      </c>
      <c r="O27" s="27">
        <v>26500</v>
      </c>
    </row>
    <row r="28" spans="2:15" ht="17.25" customHeight="1">
      <c r="B28" s="3"/>
      <c r="C28" s="3"/>
      <c r="D28" s="395"/>
      <c r="E28" s="396"/>
      <c r="F28" s="13"/>
      <c r="G28" s="399"/>
      <c r="H28" s="399">
        <v>0</v>
      </c>
      <c r="I28" s="530"/>
      <c r="J28" s="531"/>
      <c r="K28" s="532"/>
      <c r="N28" s="26" t="s">
        <v>302</v>
      </c>
      <c r="O28" s="27">
        <v>39600</v>
      </c>
    </row>
    <row r="29" spans="2:15" ht="17.25" customHeight="1">
      <c r="B29" s="6"/>
      <c r="C29" s="6"/>
      <c r="D29" s="397"/>
      <c r="E29" s="398"/>
      <c r="F29" s="9"/>
      <c r="G29" s="400"/>
      <c r="H29" s="400"/>
      <c r="I29" s="533"/>
      <c r="J29" s="534"/>
      <c r="K29" s="535"/>
      <c r="N29" s="26" t="s">
        <v>303</v>
      </c>
      <c r="O29" s="27">
        <v>29800</v>
      </c>
    </row>
    <row r="30" spans="2:15" ht="17.25" customHeight="1">
      <c r="B30" s="3"/>
      <c r="C30" s="3" t="s">
        <v>304</v>
      </c>
      <c r="D30" s="395"/>
      <c r="E30" s="396"/>
      <c r="F30" s="13"/>
      <c r="G30" s="399"/>
      <c r="H30" s="399">
        <v>0</v>
      </c>
      <c r="I30" s="530"/>
      <c r="J30" s="531"/>
      <c r="K30" s="532"/>
      <c r="N30" s="26" t="s">
        <v>305</v>
      </c>
      <c r="O30" s="27">
        <v>34100</v>
      </c>
    </row>
    <row r="31" spans="2:15" ht="17.25" customHeight="1">
      <c r="B31" s="6"/>
      <c r="C31" s="6"/>
      <c r="D31" s="397"/>
      <c r="E31" s="398"/>
      <c r="F31" s="11"/>
      <c r="G31" s="400"/>
      <c r="H31" s="400"/>
      <c r="I31" s="533"/>
      <c r="J31" s="534"/>
      <c r="K31" s="535"/>
      <c r="N31" s="26" t="s">
        <v>306</v>
      </c>
      <c r="O31" s="27">
        <v>37400</v>
      </c>
    </row>
    <row r="32" spans="4:15" ht="17.25" customHeight="1">
      <c r="D32" s="46"/>
      <c r="E32" s="46"/>
      <c r="I32" s="45"/>
      <c r="J32" s="45"/>
      <c r="K32" s="45"/>
      <c r="N32" s="26" t="s">
        <v>307</v>
      </c>
      <c r="O32" s="27">
        <v>25000</v>
      </c>
    </row>
    <row r="33" spans="4:15" ht="17.25" customHeight="1">
      <c r="D33" s="46"/>
      <c r="E33" s="46"/>
      <c r="I33" s="45"/>
      <c r="J33" s="45"/>
      <c r="K33" s="45"/>
      <c r="N33" s="26" t="s">
        <v>308</v>
      </c>
      <c r="O33" s="27">
        <v>29200</v>
      </c>
    </row>
    <row r="34" spans="2:15" ht="17.25" customHeight="1">
      <c r="B34" s="55" t="s">
        <v>83</v>
      </c>
      <c r="C34" s="3" t="s">
        <v>309</v>
      </c>
      <c r="D34" s="395"/>
      <c r="E34" s="396"/>
      <c r="F34" s="13"/>
      <c r="G34" s="433"/>
      <c r="H34" s="399">
        <v>0</v>
      </c>
      <c r="I34" s="530"/>
      <c r="J34" s="531"/>
      <c r="K34" s="532"/>
      <c r="N34" s="26" t="s">
        <v>310</v>
      </c>
      <c r="O34" s="27">
        <v>23100</v>
      </c>
    </row>
    <row r="35" spans="2:15" ht="17.25" customHeight="1">
      <c r="B35" s="12"/>
      <c r="C35" s="6"/>
      <c r="D35" s="397"/>
      <c r="E35" s="398"/>
      <c r="F35" s="9"/>
      <c r="G35" s="434"/>
      <c r="H35" s="400"/>
      <c r="I35" s="533"/>
      <c r="J35" s="534"/>
      <c r="K35" s="535"/>
      <c r="N35" s="26" t="s">
        <v>311</v>
      </c>
      <c r="O35" s="27">
        <v>44200</v>
      </c>
    </row>
    <row r="36" spans="2:15" ht="17.25" customHeight="1">
      <c r="B36" s="28"/>
      <c r="C36" s="3"/>
      <c r="D36" s="395">
        <v>1</v>
      </c>
      <c r="E36" s="396"/>
      <c r="F36" s="13"/>
      <c r="G36" s="399"/>
      <c r="H36" s="399">
        <v>0</v>
      </c>
      <c r="I36" s="530"/>
      <c r="J36" s="531"/>
      <c r="K36" s="532"/>
      <c r="N36" s="26" t="s">
        <v>312</v>
      </c>
      <c r="O36" s="27">
        <v>27600</v>
      </c>
    </row>
    <row r="37" spans="2:15" ht="17.25" customHeight="1">
      <c r="B37" s="6"/>
      <c r="C37" s="6"/>
      <c r="D37" s="397"/>
      <c r="E37" s="398"/>
      <c r="F37" s="9" t="s">
        <v>8</v>
      </c>
      <c r="G37" s="400"/>
      <c r="H37" s="400"/>
      <c r="I37" s="533"/>
      <c r="J37" s="534"/>
      <c r="K37" s="535"/>
      <c r="N37" s="26" t="s">
        <v>313</v>
      </c>
      <c r="O37" s="27">
        <v>25000</v>
      </c>
    </row>
    <row r="38" spans="2:15" ht="17.25" customHeight="1">
      <c r="B38" s="29"/>
      <c r="C38" s="3"/>
      <c r="D38" s="395"/>
      <c r="E38" s="396"/>
      <c r="F38" s="13"/>
      <c r="G38" s="399"/>
      <c r="H38" s="399">
        <v>0</v>
      </c>
      <c r="I38" s="530"/>
      <c r="J38" s="531"/>
      <c r="K38" s="532"/>
      <c r="N38" s="26" t="s">
        <v>314</v>
      </c>
      <c r="O38" s="27">
        <v>29400</v>
      </c>
    </row>
    <row r="39" spans="2:15" ht="17.25" customHeight="1">
      <c r="B39" s="12"/>
      <c r="C39" s="6"/>
      <c r="D39" s="397"/>
      <c r="E39" s="398"/>
      <c r="F39" s="9"/>
      <c r="G39" s="400"/>
      <c r="H39" s="400"/>
      <c r="I39" s="533"/>
      <c r="J39" s="534"/>
      <c r="K39" s="535"/>
      <c r="N39" s="26" t="s">
        <v>315</v>
      </c>
      <c r="O39" s="27">
        <v>42800</v>
      </c>
    </row>
    <row r="40" spans="2:15" ht="17.25" customHeight="1">
      <c r="B40" s="29"/>
      <c r="C40" s="3"/>
      <c r="D40" s="395"/>
      <c r="E40" s="396"/>
      <c r="F40" s="13"/>
      <c r="G40" s="399"/>
      <c r="H40" s="399">
        <v>0</v>
      </c>
      <c r="I40" s="530"/>
      <c r="J40" s="531"/>
      <c r="K40" s="532"/>
      <c r="N40" s="26" t="s">
        <v>316</v>
      </c>
      <c r="O40" s="27">
        <v>26000</v>
      </c>
    </row>
    <row r="41" spans="2:15" ht="17.25" customHeight="1">
      <c r="B41" s="12"/>
      <c r="C41" s="6"/>
      <c r="D41" s="397"/>
      <c r="E41" s="398"/>
      <c r="F41" s="9"/>
      <c r="G41" s="400"/>
      <c r="H41" s="400"/>
      <c r="I41" s="533"/>
      <c r="J41" s="534"/>
      <c r="K41" s="535"/>
      <c r="N41" s="26" t="s">
        <v>317</v>
      </c>
      <c r="O41" s="27">
        <v>28200</v>
      </c>
    </row>
    <row r="42" spans="2:15" ht="17.25" customHeight="1">
      <c r="B42" s="29"/>
      <c r="C42" s="3"/>
      <c r="D42" s="395"/>
      <c r="E42" s="396"/>
      <c r="F42" s="13"/>
      <c r="G42" s="399"/>
      <c r="H42" s="399">
        <v>0</v>
      </c>
      <c r="I42" s="530"/>
      <c r="J42" s="531"/>
      <c r="K42" s="532"/>
      <c r="N42" s="26" t="s">
        <v>318</v>
      </c>
      <c r="O42" s="27">
        <v>25400</v>
      </c>
    </row>
    <row r="43" spans="2:15" ht="17.25" customHeight="1">
      <c r="B43" s="12"/>
      <c r="C43" s="6"/>
      <c r="D43" s="397"/>
      <c r="E43" s="398"/>
      <c r="F43" s="9"/>
      <c r="G43" s="400"/>
      <c r="H43" s="400"/>
      <c r="I43" s="533"/>
      <c r="J43" s="534"/>
      <c r="K43" s="535"/>
      <c r="N43" s="26" t="s">
        <v>92</v>
      </c>
      <c r="O43" s="27">
        <v>22800</v>
      </c>
    </row>
    <row r="44" spans="2:15" ht="17.25" customHeight="1">
      <c r="B44" s="29"/>
      <c r="C44" s="3"/>
      <c r="D44" s="395"/>
      <c r="E44" s="396"/>
      <c r="F44" s="13"/>
      <c r="G44" s="399"/>
      <c r="H44" s="399">
        <v>0</v>
      </c>
      <c r="I44" s="530"/>
      <c r="J44" s="531"/>
      <c r="K44" s="532"/>
      <c r="N44" s="26" t="s">
        <v>319</v>
      </c>
      <c r="O44" s="27">
        <v>26000</v>
      </c>
    </row>
    <row r="45" spans="2:15" ht="17.25" customHeight="1">
      <c r="B45" s="6"/>
      <c r="C45" s="6"/>
      <c r="D45" s="397"/>
      <c r="E45" s="398"/>
      <c r="F45" s="9"/>
      <c r="G45" s="400"/>
      <c r="H45" s="400"/>
      <c r="I45" s="533"/>
      <c r="J45" s="534"/>
      <c r="K45" s="535"/>
      <c r="N45" s="26" t="s">
        <v>320</v>
      </c>
      <c r="O45" s="27">
        <v>27000</v>
      </c>
    </row>
    <row r="46" spans="2:15" ht="17.25" customHeight="1">
      <c r="B46" s="3"/>
      <c r="C46" s="3"/>
      <c r="D46" s="395"/>
      <c r="E46" s="396"/>
      <c r="F46" s="13"/>
      <c r="G46" s="399"/>
      <c r="H46" s="399">
        <v>0</v>
      </c>
      <c r="I46" s="530"/>
      <c r="J46" s="531"/>
      <c r="K46" s="532"/>
      <c r="N46" s="26" t="s">
        <v>321</v>
      </c>
      <c r="O46" s="27">
        <v>28500</v>
      </c>
    </row>
    <row r="47" spans="2:15" ht="17.25" customHeight="1">
      <c r="B47" s="6"/>
      <c r="C47" s="6"/>
      <c r="D47" s="397"/>
      <c r="E47" s="398"/>
      <c r="F47" s="9"/>
      <c r="G47" s="400"/>
      <c r="H47" s="400"/>
      <c r="I47" s="533"/>
      <c r="J47" s="534"/>
      <c r="K47" s="535"/>
      <c r="N47" s="26" t="s">
        <v>322</v>
      </c>
      <c r="O47" s="27">
        <v>28300</v>
      </c>
    </row>
    <row r="48" spans="2:15" ht="17.25" customHeight="1">
      <c r="B48" s="3"/>
      <c r="C48" s="3"/>
      <c r="D48" s="395"/>
      <c r="E48" s="396"/>
      <c r="F48" s="13"/>
      <c r="G48" s="399"/>
      <c r="H48" s="399">
        <v>0</v>
      </c>
      <c r="I48" s="530"/>
      <c r="J48" s="531"/>
      <c r="K48" s="532"/>
      <c r="N48" s="26" t="s">
        <v>323</v>
      </c>
      <c r="O48" s="27">
        <v>29700</v>
      </c>
    </row>
    <row r="49" spans="2:15" ht="17.25" customHeight="1">
      <c r="B49" s="6"/>
      <c r="C49" s="6"/>
      <c r="D49" s="397"/>
      <c r="E49" s="398"/>
      <c r="F49" s="9"/>
      <c r="G49" s="400"/>
      <c r="H49" s="400"/>
      <c r="I49" s="533"/>
      <c r="J49" s="534"/>
      <c r="K49" s="535"/>
      <c r="N49" s="26" t="s">
        <v>324</v>
      </c>
      <c r="O49" s="27">
        <v>26900</v>
      </c>
    </row>
    <row r="50" spans="2:15" ht="17.25" customHeight="1">
      <c r="B50" s="3"/>
      <c r="C50" s="3"/>
      <c r="D50" s="395"/>
      <c r="E50" s="396"/>
      <c r="F50" s="13"/>
      <c r="G50" s="399"/>
      <c r="H50" s="399">
        <v>0</v>
      </c>
      <c r="I50" s="530"/>
      <c r="J50" s="531"/>
      <c r="K50" s="532"/>
      <c r="N50" s="26" t="s">
        <v>325</v>
      </c>
      <c r="O50" s="27">
        <v>23900</v>
      </c>
    </row>
    <row r="51" spans="2:15" ht="17.25" customHeight="1">
      <c r="B51" s="6"/>
      <c r="C51" s="6"/>
      <c r="D51" s="397"/>
      <c r="E51" s="398"/>
      <c r="F51" s="9"/>
      <c r="G51" s="400"/>
      <c r="H51" s="400"/>
      <c r="I51" s="533"/>
      <c r="J51" s="534"/>
      <c r="K51" s="535"/>
      <c r="N51" s="26" t="s">
        <v>326</v>
      </c>
      <c r="O51" s="27">
        <v>22800</v>
      </c>
    </row>
    <row r="52" spans="2:15" ht="17.25" customHeight="1">
      <c r="B52" s="3"/>
      <c r="C52" s="3"/>
      <c r="D52" s="395"/>
      <c r="E52" s="396"/>
      <c r="F52" s="13"/>
      <c r="G52" s="399"/>
      <c r="H52" s="399"/>
      <c r="I52" s="530"/>
      <c r="J52" s="531"/>
      <c r="K52" s="532"/>
      <c r="N52" s="26" t="s">
        <v>327</v>
      </c>
      <c r="O52" s="27">
        <v>25800</v>
      </c>
    </row>
    <row r="53" spans="2:15" ht="17.25" customHeight="1">
      <c r="B53" s="6"/>
      <c r="C53" s="6"/>
      <c r="D53" s="397"/>
      <c r="E53" s="398"/>
      <c r="F53" s="9"/>
      <c r="G53" s="400"/>
      <c r="H53" s="400"/>
      <c r="I53" s="533"/>
      <c r="J53" s="534"/>
      <c r="K53" s="535"/>
      <c r="N53" s="26" t="s">
        <v>328</v>
      </c>
      <c r="O53" s="27">
        <v>25400</v>
      </c>
    </row>
    <row r="54" spans="2:15" ht="17.25" customHeight="1">
      <c r="B54" s="3"/>
      <c r="C54" s="3"/>
      <c r="D54" s="395"/>
      <c r="E54" s="396"/>
      <c r="F54" s="13"/>
      <c r="G54" s="399"/>
      <c r="H54" s="399">
        <v>0</v>
      </c>
      <c r="I54" s="530"/>
      <c r="J54" s="531"/>
      <c r="K54" s="532"/>
      <c r="N54" s="26" t="s">
        <v>329</v>
      </c>
      <c r="O54" s="27">
        <v>15500</v>
      </c>
    </row>
    <row r="55" spans="2:15" ht="17.25" customHeight="1">
      <c r="B55" s="6"/>
      <c r="C55" s="6"/>
      <c r="D55" s="397"/>
      <c r="E55" s="398"/>
      <c r="F55" s="9"/>
      <c r="G55" s="400"/>
      <c r="H55" s="400"/>
      <c r="I55" s="533"/>
      <c r="J55" s="534"/>
      <c r="K55" s="535"/>
      <c r="N55" s="26" t="s">
        <v>330</v>
      </c>
      <c r="O55" s="27">
        <v>13200</v>
      </c>
    </row>
    <row r="56" spans="2:14" ht="17.25" customHeight="1">
      <c r="B56" s="3"/>
      <c r="C56" s="3" t="s">
        <v>331</v>
      </c>
      <c r="D56" s="395"/>
      <c r="E56" s="396"/>
      <c r="F56" s="13"/>
      <c r="G56" s="399"/>
      <c r="H56" s="399">
        <v>0</v>
      </c>
      <c r="I56" s="530"/>
      <c r="J56" s="531"/>
      <c r="K56" s="532"/>
      <c r="N56" s="26"/>
    </row>
    <row r="57" spans="2:14" ht="17.25" customHeight="1">
      <c r="B57" s="6"/>
      <c r="C57" s="6"/>
      <c r="D57" s="397"/>
      <c r="E57" s="398"/>
      <c r="F57" s="11"/>
      <c r="G57" s="400"/>
      <c r="H57" s="400"/>
      <c r="I57" s="533"/>
      <c r="J57" s="534"/>
      <c r="K57" s="535"/>
      <c r="N57" s="26"/>
    </row>
    <row r="58" spans="4:14" ht="17.25" customHeight="1">
      <c r="D58" s="46"/>
      <c r="E58" s="46"/>
      <c r="I58" s="45"/>
      <c r="J58" s="45"/>
      <c r="K58" s="45"/>
      <c r="N58" s="26"/>
    </row>
    <row r="59" spans="4:14" ht="17.25" customHeight="1">
      <c r="D59" s="46"/>
      <c r="E59" s="46"/>
      <c r="I59" s="45"/>
      <c r="J59" s="45"/>
      <c r="K59" s="45"/>
      <c r="N59" s="26"/>
    </row>
    <row r="60" spans="2:14" ht="17.25" customHeight="1">
      <c r="B60" s="55" t="s">
        <v>84</v>
      </c>
      <c r="C60" s="3" t="s">
        <v>332</v>
      </c>
      <c r="D60" s="395"/>
      <c r="E60" s="396"/>
      <c r="F60" s="13"/>
      <c r="G60" s="433"/>
      <c r="H60" s="399">
        <v>0</v>
      </c>
      <c r="I60" s="530"/>
      <c r="J60" s="531"/>
      <c r="K60" s="532"/>
      <c r="N60" s="26"/>
    </row>
    <row r="61" spans="2:14" ht="17.25" customHeight="1">
      <c r="B61" s="12"/>
      <c r="C61" s="6"/>
      <c r="D61" s="397"/>
      <c r="E61" s="398"/>
      <c r="F61" s="9"/>
      <c r="G61" s="434"/>
      <c r="H61" s="400"/>
      <c r="I61" s="533"/>
      <c r="J61" s="534"/>
      <c r="K61" s="535"/>
      <c r="N61" s="26"/>
    </row>
    <row r="62" spans="2:11" ht="17.25" customHeight="1">
      <c r="B62" s="28"/>
      <c r="C62" s="3"/>
      <c r="D62" s="395">
        <v>1</v>
      </c>
      <c r="E62" s="396"/>
      <c r="F62" s="13"/>
      <c r="G62" s="399"/>
      <c r="H62" s="399">
        <v>0</v>
      </c>
      <c r="I62" s="530"/>
      <c r="J62" s="531"/>
      <c r="K62" s="532"/>
    </row>
    <row r="63" spans="2:11" ht="17.25" customHeight="1">
      <c r="B63" s="6"/>
      <c r="C63" s="6"/>
      <c r="D63" s="397"/>
      <c r="E63" s="398"/>
      <c r="F63" s="9" t="s">
        <v>8</v>
      </c>
      <c r="G63" s="400"/>
      <c r="H63" s="400"/>
      <c r="I63" s="533"/>
      <c r="J63" s="534"/>
      <c r="K63" s="535"/>
    </row>
    <row r="64" spans="2:11" ht="17.25" customHeight="1">
      <c r="B64" s="29"/>
      <c r="C64" s="3"/>
      <c r="D64" s="395"/>
      <c r="E64" s="396"/>
      <c r="F64" s="13"/>
      <c r="G64" s="399"/>
      <c r="H64" s="399">
        <v>0</v>
      </c>
      <c r="I64" s="530"/>
      <c r="J64" s="531"/>
      <c r="K64" s="532"/>
    </row>
    <row r="65" spans="2:11" ht="17.25" customHeight="1">
      <c r="B65" s="12"/>
      <c r="C65" s="6"/>
      <c r="D65" s="397"/>
      <c r="E65" s="398"/>
      <c r="F65" s="9"/>
      <c r="G65" s="400"/>
      <c r="H65" s="400"/>
      <c r="I65" s="533"/>
      <c r="J65" s="534"/>
      <c r="K65" s="535"/>
    </row>
    <row r="66" spans="2:11" ht="17.25" customHeight="1">
      <c r="B66" s="29"/>
      <c r="C66" s="3"/>
      <c r="D66" s="395"/>
      <c r="E66" s="396"/>
      <c r="F66" s="13"/>
      <c r="G66" s="399"/>
      <c r="H66" s="399">
        <v>0</v>
      </c>
      <c r="I66" s="530"/>
      <c r="J66" s="531"/>
      <c r="K66" s="532"/>
    </row>
    <row r="67" spans="2:11" ht="17.25" customHeight="1">
      <c r="B67" s="12"/>
      <c r="C67" s="6"/>
      <c r="D67" s="397"/>
      <c r="E67" s="398"/>
      <c r="F67" s="9"/>
      <c r="G67" s="400"/>
      <c r="H67" s="400"/>
      <c r="I67" s="533"/>
      <c r="J67" s="534"/>
      <c r="K67" s="535"/>
    </row>
    <row r="68" spans="2:11" ht="17.25" customHeight="1">
      <c r="B68" s="29"/>
      <c r="C68" s="3"/>
      <c r="D68" s="395"/>
      <c r="E68" s="396"/>
      <c r="F68" s="13"/>
      <c r="G68" s="399"/>
      <c r="H68" s="399">
        <v>0</v>
      </c>
      <c r="I68" s="530"/>
      <c r="J68" s="531"/>
      <c r="K68" s="532"/>
    </row>
    <row r="69" spans="2:11" ht="17.25" customHeight="1">
      <c r="B69" s="12"/>
      <c r="C69" s="6"/>
      <c r="D69" s="397"/>
      <c r="E69" s="398"/>
      <c r="F69" s="9"/>
      <c r="G69" s="400"/>
      <c r="H69" s="400"/>
      <c r="I69" s="533"/>
      <c r="J69" s="534"/>
      <c r="K69" s="535"/>
    </row>
    <row r="70" spans="2:11" ht="17.25" customHeight="1">
      <c r="B70" s="29"/>
      <c r="C70" s="3"/>
      <c r="D70" s="395"/>
      <c r="E70" s="396"/>
      <c r="F70" s="13"/>
      <c r="G70" s="399"/>
      <c r="H70" s="399">
        <v>0</v>
      </c>
      <c r="I70" s="530"/>
      <c r="J70" s="531"/>
      <c r="K70" s="532"/>
    </row>
    <row r="71" spans="2:11" ht="17.25" customHeight="1">
      <c r="B71" s="6"/>
      <c r="C71" s="6"/>
      <c r="D71" s="397"/>
      <c r="E71" s="398"/>
      <c r="F71" s="9"/>
      <c r="G71" s="400"/>
      <c r="H71" s="400"/>
      <c r="I71" s="533"/>
      <c r="J71" s="534"/>
      <c r="K71" s="535"/>
    </row>
    <row r="72" spans="2:11" ht="17.25" customHeight="1">
      <c r="B72" s="3"/>
      <c r="C72" s="3"/>
      <c r="D72" s="395"/>
      <c r="E72" s="396"/>
      <c r="F72" s="13"/>
      <c r="G72" s="399"/>
      <c r="H72" s="399">
        <v>0</v>
      </c>
      <c r="I72" s="530"/>
      <c r="J72" s="531"/>
      <c r="K72" s="532"/>
    </row>
    <row r="73" spans="2:11" ht="17.25" customHeight="1">
      <c r="B73" s="6"/>
      <c r="C73" s="6"/>
      <c r="D73" s="397"/>
      <c r="E73" s="398"/>
      <c r="F73" s="9"/>
      <c r="G73" s="400"/>
      <c r="H73" s="400"/>
      <c r="I73" s="533"/>
      <c r="J73" s="534"/>
      <c r="K73" s="535"/>
    </row>
    <row r="74" spans="2:11" ht="17.25" customHeight="1">
      <c r="B74" s="3"/>
      <c r="C74" s="3"/>
      <c r="D74" s="395"/>
      <c r="E74" s="396"/>
      <c r="F74" s="13"/>
      <c r="G74" s="399"/>
      <c r="H74" s="399">
        <v>0</v>
      </c>
      <c r="I74" s="530"/>
      <c r="J74" s="531"/>
      <c r="K74" s="532"/>
    </row>
    <row r="75" spans="2:11" ht="17.25" customHeight="1">
      <c r="B75" s="6"/>
      <c r="C75" s="6"/>
      <c r="D75" s="397"/>
      <c r="E75" s="398"/>
      <c r="F75" s="9"/>
      <c r="G75" s="400"/>
      <c r="H75" s="400"/>
      <c r="I75" s="533"/>
      <c r="J75" s="534"/>
      <c r="K75" s="535"/>
    </row>
    <row r="76" spans="2:11" ht="17.25" customHeight="1">
      <c r="B76" s="3"/>
      <c r="C76" s="3"/>
      <c r="D76" s="395"/>
      <c r="E76" s="396"/>
      <c r="F76" s="13"/>
      <c r="G76" s="399"/>
      <c r="H76" s="399">
        <v>0</v>
      </c>
      <c r="I76" s="530"/>
      <c r="J76" s="531"/>
      <c r="K76" s="532"/>
    </row>
    <row r="77" spans="2:11" ht="17.25" customHeight="1">
      <c r="B77" s="6"/>
      <c r="C77" s="6"/>
      <c r="D77" s="397"/>
      <c r="E77" s="398"/>
      <c r="F77" s="9"/>
      <c r="G77" s="400"/>
      <c r="H77" s="400"/>
      <c r="I77" s="533"/>
      <c r="J77" s="534"/>
      <c r="K77" s="535"/>
    </row>
    <row r="78" spans="2:11" ht="17.25" customHeight="1">
      <c r="B78" s="3"/>
      <c r="C78" s="3"/>
      <c r="D78" s="395"/>
      <c r="E78" s="396"/>
      <c r="F78" s="13"/>
      <c r="G78" s="399"/>
      <c r="H78" s="399">
        <v>0</v>
      </c>
      <c r="I78" s="530"/>
      <c r="J78" s="531"/>
      <c r="K78" s="532"/>
    </row>
    <row r="79" spans="2:11" ht="17.25" customHeight="1">
      <c r="B79" s="6"/>
      <c r="C79" s="6"/>
      <c r="D79" s="397"/>
      <c r="E79" s="398"/>
      <c r="F79" s="9"/>
      <c r="G79" s="400"/>
      <c r="H79" s="400"/>
      <c r="I79" s="533"/>
      <c r="J79" s="534"/>
      <c r="K79" s="535"/>
    </row>
    <row r="80" spans="2:11" ht="17.25" customHeight="1">
      <c r="B80" s="3"/>
      <c r="C80" s="3"/>
      <c r="D80" s="395"/>
      <c r="E80" s="396"/>
      <c r="F80" s="13"/>
      <c r="G80" s="399"/>
      <c r="H80" s="399">
        <v>0</v>
      </c>
      <c r="I80" s="530"/>
      <c r="J80" s="531"/>
      <c r="K80" s="532"/>
    </row>
    <row r="81" spans="2:11" ht="17.25" customHeight="1">
      <c r="B81" s="6"/>
      <c r="C81" s="6"/>
      <c r="D81" s="397"/>
      <c r="E81" s="398"/>
      <c r="F81" s="9"/>
      <c r="G81" s="400"/>
      <c r="H81" s="400"/>
      <c r="I81" s="533"/>
      <c r="J81" s="534"/>
      <c r="K81" s="535"/>
    </row>
    <row r="82" spans="2:11" ht="17.25" customHeight="1">
      <c r="B82" s="3"/>
      <c r="C82" s="3" t="s">
        <v>333</v>
      </c>
      <c r="D82" s="395"/>
      <c r="E82" s="396"/>
      <c r="F82" s="13"/>
      <c r="G82" s="399"/>
      <c r="H82" s="399">
        <v>0</v>
      </c>
      <c r="I82" s="530"/>
      <c r="J82" s="531"/>
      <c r="K82" s="532"/>
    </row>
    <row r="83" spans="2:11" ht="17.25" customHeight="1">
      <c r="B83" s="6"/>
      <c r="C83" s="6"/>
      <c r="D83" s="397"/>
      <c r="E83" s="398"/>
      <c r="F83" s="11"/>
      <c r="G83" s="400"/>
      <c r="H83" s="400"/>
      <c r="I83" s="533"/>
      <c r="J83" s="534"/>
      <c r="K83" s="535"/>
    </row>
    <row r="84" spans="4:11" ht="17.25" customHeight="1">
      <c r="D84" s="46"/>
      <c r="E84" s="46"/>
      <c r="I84" s="45"/>
      <c r="J84" s="45"/>
      <c r="K84" s="45"/>
    </row>
    <row r="85" spans="4:11" ht="17.25" customHeight="1">
      <c r="D85" s="46"/>
      <c r="E85" s="46"/>
      <c r="I85" s="45"/>
      <c r="J85" s="45"/>
      <c r="K85" s="45"/>
    </row>
    <row r="86" spans="2:11" ht="17.25" customHeight="1">
      <c r="B86" s="55" t="s">
        <v>86</v>
      </c>
      <c r="C86" s="3" t="s">
        <v>334</v>
      </c>
      <c r="D86" s="395"/>
      <c r="E86" s="396"/>
      <c r="F86" s="13"/>
      <c r="G86" s="433"/>
      <c r="H86" s="399">
        <v>0</v>
      </c>
      <c r="I86" s="530"/>
      <c r="J86" s="531"/>
      <c r="K86" s="532"/>
    </row>
    <row r="87" spans="2:11" ht="17.25" customHeight="1">
      <c r="B87" s="12"/>
      <c r="C87" s="6"/>
      <c r="D87" s="397"/>
      <c r="E87" s="398"/>
      <c r="F87" s="9"/>
      <c r="G87" s="434"/>
      <c r="H87" s="400"/>
      <c r="I87" s="533"/>
      <c r="J87" s="534"/>
      <c r="K87" s="535"/>
    </row>
    <row r="88" spans="2:11" ht="17.25" customHeight="1">
      <c r="B88" s="28"/>
      <c r="C88" s="3"/>
      <c r="D88" s="395">
        <v>1</v>
      </c>
      <c r="E88" s="396"/>
      <c r="F88" s="13"/>
      <c r="G88" s="399"/>
      <c r="H88" s="399">
        <v>0</v>
      </c>
      <c r="I88" s="530"/>
      <c r="J88" s="531"/>
      <c r="K88" s="532"/>
    </row>
    <row r="89" spans="2:11" ht="17.25" customHeight="1">
      <c r="B89" s="6"/>
      <c r="C89" s="6"/>
      <c r="D89" s="397"/>
      <c r="E89" s="398"/>
      <c r="F89" s="9" t="s">
        <v>8</v>
      </c>
      <c r="G89" s="400"/>
      <c r="H89" s="400"/>
      <c r="I89" s="533"/>
      <c r="J89" s="534"/>
      <c r="K89" s="535"/>
    </row>
    <row r="90" spans="2:11" ht="17.25" customHeight="1">
      <c r="B90" s="29"/>
      <c r="C90" s="3"/>
      <c r="D90" s="395"/>
      <c r="E90" s="396"/>
      <c r="F90" s="13"/>
      <c r="G90" s="399"/>
      <c r="H90" s="399">
        <v>0</v>
      </c>
      <c r="I90" s="530"/>
      <c r="J90" s="531"/>
      <c r="K90" s="532"/>
    </row>
    <row r="91" spans="2:11" ht="17.25" customHeight="1">
      <c r="B91" s="12"/>
      <c r="C91" s="6"/>
      <c r="D91" s="397"/>
      <c r="E91" s="398"/>
      <c r="F91" s="9"/>
      <c r="G91" s="400"/>
      <c r="H91" s="400"/>
      <c r="I91" s="533"/>
      <c r="J91" s="534"/>
      <c r="K91" s="535"/>
    </row>
    <row r="92" spans="2:11" ht="17.25" customHeight="1">
      <c r="B92" s="29"/>
      <c r="C92" s="3"/>
      <c r="D92" s="395"/>
      <c r="E92" s="396"/>
      <c r="F92" s="13"/>
      <c r="G92" s="399"/>
      <c r="H92" s="399">
        <v>0</v>
      </c>
      <c r="I92" s="530"/>
      <c r="J92" s="531"/>
      <c r="K92" s="532"/>
    </row>
    <row r="93" spans="2:11" ht="17.25" customHeight="1">
      <c r="B93" s="12"/>
      <c r="C93" s="6"/>
      <c r="D93" s="397"/>
      <c r="E93" s="398"/>
      <c r="F93" s="9"/>
      <c r="G93" s="400"/>
      <c r="H93" s="400"/>
      <c r="I93" s="533"/>
      <c r="J93" s="534"/>
      <c r="K93" s="535"/>
    </row>
    <row r="94" spans="2:11" ht="17.25" customHeight="1">
      <c r="B94" s="29"/>
      <c r="C94" s="3"/>
      <c r="D94" s="395"/>
      <c r="E94" s="396"/>
      <c r="F94" s="13"/>
      <c r="G94" s="399"/>
      <c r="H94" s="399">
        <v>0</v>
      </c>
      <c r="I94" s="530"/>
      <c r="J94" s="531"/>
      <c r="K94" s="532"/>
    </row>
    <row r="95" spans="2:11" ht="17.25" customHeight="1">
      <c r="B95" s="12"/>
      <c r="C95" s="6"/>
      <c r="D95" s="397"/>
      <c r="E95" s="398"/>
      <c r="F95" s="9"/>
      <c r="G95" s="400"/>
      <c r="H95" s="400"/>
      <c r="I95" s="533"/>
      <c r="J95" s="534"/>
      <c r="K95" s="535"/>
    </row>
    <row r="96" spans="2:11" ht="17.25" customHeight="1">
      <c r="B96" s="29"/>
      <c r="C96" s="3"/>
      <c r="D96" s="395"/>
      <c r="E96" s="396"/>
      <c r="F96" s="13"/>
      <c r="G96" s="399"/>
      <c r="H96" s="399">
        <v>0</v>
      </c>
      <c r="I96" s="530"/>
      <c r="J96" s="531"/>
      <c r="K96" s="532"/>
    </row>
    <row r="97" spans="2:11" ht="17.25" customHeight="1">
      <c r="B97" s="6"/>
      <c r="C97" s="6"/>
      <c r="D97" s="397"/>
      <c r="E97" s="398"/>
      <c r="F97" s="9"/>
      <c r="G97" s="400"/>
      <c r="H97" s="400"/>
      <c r="I97" s="533"/>
      <c r="J97" s="534"/>
      <c r="K97" s="535"/>
    </row>
    <row r="98" spans="2:11" ht="17.25" customHeight="1">
      <c r="B98" s="3"/>
      <c r="C98" s="3"/>
      <c r="D98" s="395"/>
      <c r="E98" s="396"/>
      <c r="F98" s="13"/>
      <c r="G98" s="399"/>
      <c r="H98" s="399">
        <v>0</v>
      </c>
      <c r="I98" s="530"/>
      <c r="J98" s="531"/>
      <c r="K98" s="532"/>
    </row>
    <row r="99" spans="2:11" ht="17.25" customHeight="1">
      <c r="B99" s="6"/>
      <c r="C99" s="6"/>
      <c r="D99" s="397"/>
      <c r="E99" s="398"/>
      <c r="F99" s="9"/>
      <c r="G99" s="400"/>
      <c r="H99" s="400"/>
      <c r="I99" s="533"/>
      <c r="J99" s="534"/>
      <c r="K99" s="535"/>
    </row>
    <row r="100" spans="2:11" ht="17.25" customHeight="1">
      <c r="B100" s="3"/>
      <c r="C100" s="3"/>
      <c r="D100" s="395"/>
      <c r="E100" s="396"/>
      <c r="F100" s="13"/>
      <c r="G100" s="399"/>
      <c r="H100" s="399">
        <v>0</v>
      </c>
      <c r="I100" s="530"/>
      <c r="J100" s="531"/>
      <c r="K100" s="532"/>
    </row>
    <row r="101" spans="2:11" ht="17.25" customHeight="1">
      <c r="B101" s="6"/>
      <c r="C101" s="6"/>
      <c r="D101" s="397"/>
      <c r="E101" s="398"/>
      <c r="F101" s="9"/>
      <c r="G101" s="400"/>
      <c r="H101" s="400"/>
      <c r="I101" s="533"/>
      <c r="J101" s="534"/>
      <c r="K101" s="535"/>
    </row>
    <row r="102" spans="2:11" ht="17.25" customHeight="1">
      <c r="B102" s="3"/>
      <c r="C102" s="3"/>
      <c r="D102" s="395"/>
      <c r="E102" s="396"/>
      <c r="F102" s="13"/>
      <c r="G102" s="399"/>
      <c r="H102" s="399">
        <v>0</v>
      </c>
      <c r="I102" s="530"/>
      <c r="J102" s="531"/>
      <c r="K102" s="532"/>
    </row>
    <row r="103" spans="2:11" ht="17.25" customHeight="1">
      <c r="B103" s="6"/>
      <c r="C103" s="6"/>
      <c r="D103" s="397"/>
      <c r="E103" s="398"/>
      <c r="F103" s="9"/>
      <c r="G103" s="400"/>
      <c r="H103" s="400"/>
      <c r="I103" s="533"/>
      <c r="J103" s="534"/>
      <c r="K103" s="535"/>
    </row>
    <row r="104" spans="2:11" ht="17.25" customHeight="1">
      <c r="B104" s="3"/>
      <c r="C104" s="3"/>
      <c r="D104" s="395"/>
      <c r="E104" s="396"/>
      <c r="F104" s="13"/>
      <c r="G104" s="399"/>
      <c r="H104" s="399">
        <v>0</v>
      </c>
      <c r="I104" s="530"/>
      <c r="J104" s="531"/>
      <c r="K104" s="532"/>
    </row>
    <row r="105" spans="2:11" ht="17.25" customHeight="1">
      <c r="B105" s="6"/>
      <c r="C105" s="6"/>
      <c r="D105" s="397"/>
      <c r="E105" s="398"/>
      <c r="F105" s="9"/>
      <c r="G105" s="400"/>
      <c r="H105" s="400"/>
      <c r="I105" s="533"/>
      <c r="J105" s="534"/>
      <c r="K105" s="535"/>
    </row>
    <row r="106" spans="2:11" ht="17.25" customHeight="1">
      <c r="B106" s="3"/>
      <c r="C106" s="3"/>
      <c r="D106" s="395"/>
      <c r="E106" s="396"/>
      <c r="F106" s="13"/>
      <c r="G106" s="399"/>
      <c r="H106" s="399">
        <v>0</v>
      </c>
      <c r="I106" s="530"/>
      <c r="J106" s="531"/>
      <c r="K106" s="532"/>
    </row>
    <row r="107" spans="2:11" ht="17.25" customHeight="1">
      <c r="B107" s="6"/>
      <c r="C107" s="6"/>
      <c r="D107" s="397"/>
      <c r="E107" s="398"/>
      <c r="F107" s="9"/>
      <c r="G107" s="400"/>
      <c r="H107" s="400"/>
      <c r="I107" s="533"/>
      <c r="J107" s="534"/>
      <c r="K107" s="535"/>
    </row>
    <row r="108" spans="2:11" ht="17.25" customHeight="1">
      <c r="B108" s="3"/>
      <c r="C108" s="3" t="s">
        <v>335</v>
      </c>
      <c r="D108" s="395"/>
      <c r="E108" s="396"/>
      <c r="F108" s="13"/>
      <c r="G108" s="399"/>
      <c r="H108" s="399">
        <v>0</v>
      </c>
      <c r="I108" s="530"/>
      <c r="J108" s="531"/>
      <c r="K108" s="532"/>
    </row>
    <row r="109" spans="2:11" ht="17.25" customHeight="1">
      <c r="B109" s="6"/>
      <c r="C109" s="6"/>
      <c r="D109" s="397"/>
      <c r="E109" s="398"/>
      <c r="F109" s="11"/>
      <c r="G109" s="400"/>
      <c r="H109" s="400"/>
      <c r="I109" s="533"/>
      <c r="J109" s="534"/>
      <c r="K109" s="535"/>
    </row>
    <row r="110" spans="4:11" ht="17.25" customHeight="1">
      <c r="D110" s="46"/>
      <c r="E110" s="46"/>
      <c r="I110" s="45"/>
      <c r="J110" s="45"/>
      <c r="K110" s="45"/>
    </row>
    <row r="111" spans="4:11" ht="17.25" customHeight="1">
      <c r="D111" s="46"/>
      <c r="E111" s="46"/>
      <c r="I111" s="45"/>
      <c r="J111" s="45"/>
      <c r="K111" s="45"/>
    </row>
    <row r="112" spans="2:11" ht="17.25" customHeight="1">
      <c r="B112" s="29" t="s">
        <v>267</v>
      </c>
      <c r="C112" s="3" t="s">
        <v>33</v>
      </c>
      <c r="D112" s="395"/>
      <c r="E112" s="396"/>
      <c r="F112" s="13"/>
      <c r="G112" s="433"/>
      <c r="H112" s="399">
        <v>0</v>
      </c>
      <c r="I112" s="530"/>
      <c r="J112" s="531"/>
      <c r="K112" s="532"/>
    </row>
    <row r="113" spans="2:11" ht="17.25" customHeight="1">
      <c r="B113" s="12"/>
      <c r="C113" s="6"/>
      <c r="D113" s="397"/>
      <c r="E113" s="398"/>
      <c r="F113" s="9"/>
      <c r="G113" s="434"/>
      <c r="H113" s="400"/>
      <c r="I113" s="533"/>
      <c r="J113" s="534"/>
      <c r="K113" s="535"/>
    </row>
    <row r="114" spans="2:11" ht="17.25" customHeight="1">
      <c r="B114" s="28"/>
      <c r="C114" s="3"/>
      <c r="D114" s="395">
        <v>1</v>
      </c>
      <c r="E114" s="396"/>
      <c r="F114" s="13"/>
      <c r="G114" s="399"/>
      <c r="H114" s="399">
        <v>0</v>
      </c>
      <c r="I114" s="530"/>
      <c r="J114" s="531"/>
      <c r="K114" s="532"/>
    </row>
    <row r="115" spans="2:11" ht="17.25" customHeight="1">
      <c r="B115" s="6"/>
      <c r="C115" s="6"/>
      <c r="D115" s="397"/>
      <c r="E115" s="398"/>
      <c r="F115" s="9" t="s">
        <v>8</v>
      </c>
      <c r="G115" s="400"/>
      <c r="H115" s="400"/>
      <c r="I115" s="533"/>
      <c r="J115" s="534"/>
      <c r="K115" s="535"/>
    </row>
    <row r="116" spans="2:11" ht="17.25" customHeight="1">
      <c r="B116" s="29"/>
      <c r="C116" s="3"/>
      <c r="D116" s="395"/>
      <c r="E116" s="396"/>
      <c r="F116" s="13"/>
      <c r="G116" s="399"/>
      <c r="H116" s="399">
        <v>0</v>
      </c>
      <c r="I116" s="530"/>
      <c r="J116" s="531"/>
      <c r="K116" s="532"/>
    </row>
    <row r="117" spans="2:11" ht="17.25" customHeight="1">
      <c r="B117" s="12"/>
      <c r="C117" s="6"/>
      <c r="D117" s="397"/>
      <c r="E117" s="398"/>
      <c r="F117" s="9"/>
      <c r="G117" s="400"/>
      <c r="H117" s="400"/>
      <c r="I117" s="533"/>
      <c r="J117" s="534"/>
      <c r="K117" s="535"/>
    </row>
    <row r="118" spans="2:11" ht="17.25" customHeight="1">
      <c r="B118" s="29"/>
      <c r="C118" s="3"/>
      <c r="D118" s="395"/>
      <c r="E118" s="396"/>
      <c r="F118" s="13"/>
      <c r="G118" s="399"/>
      <c r="H118" s="399">
        <v>0</v>
      </c>
      <c r="I118" s="530"/>
      <c r="J118" s="531"/>
      <c r="K118" s="532"/>
    </row>
    <row r="119" spans="2:11" ht="17.25" customHeight="1">
      <c r="B119" s="12"/>
      <c r="C119" s="6"/>
      <c r="D119" s="397"/>
      <c r="E119" s="398"/>
      <c r="F119" s="9"/>
      <c r="G119" s="400"/>
      <c r="H119" s="400"/>
      <c r="I119" s="533"/>
      <c r="J119" s="534"/>
      <c r="K119" s="535"/>
    </row>
    <row r="120" spans="2:11" ht="17.25" customHeight="1">
      <c r="B120" s="29"/>
      <c r="C120" s="3"/>
      <c r="D120" s="395"/>
      <c r="E120" s="396"/>
      <c r="F120" s="13"/>
      <c r="G120" s="399"/>
      <c r="H120" s="399">
        <v>0</v>
      </c>
      <c r="I120" s="530"/>
      <c r="J120" s="531"/>
      <c r="K120" s="532"/>
    </row>
    <row r="121" spans="2:11" ht="17.25" customHeight="1">
      <c r="B121" s="12"/>
      <c r="C121" s="6"/>
      <c r="D121" s="397"/>
      <c r="E121" s="398"/>
      <c r="F121" s="9"/>
      <c r="G121" s="400"/>
      <c r="H121" s="400"/>
      <c r="I121" s="533"/>
      <c r="J121" s="534"/>
      <c r="K121" s="535"/>
    </row>
    <row r="122" spans="2:11" ht="17.25" customHeight="1">
      <c r="B122" s="29"/>
      <c r="C122" s="3"/>
      <c r="D122" s="395"/>
      <c r="E122" s="396"/>
      <c r="F122" s="13"/>
      <c r="G122" s="399"/>
      <c r="H122" s="399">
        <v>0</v>
      </c>
      <c r="I122" s="530"/>
      <c r="J122" s="531"/>
      <c r="K122" s="532"/>
    </row>
    <row r="123" spans="2:11" ht="17.25" customHeight="1">
      <c r="B123" s="6"/>
      <c r="C123" s="6"/>
      <c r="D123" s="397"/>
      <c r="E123" s="398"/>
      <c r="F123" s="9"/>
      <c r="G123" s="400"/>
      <c r="H123" s="400"/>
      <c r="I123" s="533"/>
      <c r="J123" s="534"/>
      <c r="K123" s="535"/>
    </row>
    <row r="124" spans="2:11" ht="17.25" customHeight="1">
      <c r="B124" s="3"/>
      <c r="C124" s="3"/>
      <c r="D124" s="395"/>
      <c r="E124" s="396"/>
      <c r="F124" s="13"/>
      <c r="G124" s="399"/>
      <c r="H124" s="399">
        <v>0</v>
      </c>
      <c r="I124" s="530"/>
      <c r="J124" s="531"/>
      <c r="K124" s="532"/>
    </row>
    <row r="125" spans="2:11" ht="17.25" customHeight="1">
      <c r="B125" s="6"/>
      <c r="C125" s="6"/>
      <c r="D125" s="397"/>
      <c r="E125" s="398"/>
      <c r="F125" s="9"/>
      <c r="G125" s="400"/>
      <c r="H125" s="400"/>
      <c r="I125" s="533"/>
      <c r="J125" s="534"/>
      <c r="K125" s="535"/>
    </row>
    <row r="126" spans="2:11" ht="17.25" customHeight="1">
      <c r="B126" s="3"/>
      <c r="C126" s="3"/>
      <c r="D126" s="395"/>
      <c r="E126" s="396"/>
      <c r="F126" s="13"/>
      <c r="G126" s="399"/>
      <c r="H126" s="399">
        <v>0</v>
      </c>
      <c r="I126" s="530"/>
      <c r="J126" s="531"/>
      <c r="K126" s="532"/>
    </row>
    <row r="127" spans="2:11" ht="17.25" customHeight="1">
      <c r="B127" s="6"/>
      <c r="C127" s="6"/>
      <c r="D127" s="397"/>
      <c r="E127" s="398"/>
      <c r="F127" s="9"/>
      <c r="G127" s="400"/>
      <c r="H127" s="400"/>
      <c r="I127" s="533"/>
      <c r="J127" s="534"/>
      <c r="K127" s="535"/>
    </row>
    <row r="128" spans="2:11" ht="17.25" customHeight="1">
      <c r="B128" s="3"/>
      <c r="C128" s="3"/>
      <c r="D128" s="395"/>
      <c r="E128" s="396"/>
      <c r="F128" s="13"/>
      <c r="G128" s="399"/>
      <c r="H128" s="399">
        <v>0</v>
      </c>
      <c r="I128" s="530"/>
      <c r="J128" s="531"/>
      <c r="K128" s="532"/>
    </row>
    <row r="129" spans="2:11" ht="17.25" customHeight="1">
      <c r="B129" s="6"/>
      <c r="C129" s="6"/>
      <c r="D129" s="397"/>
      <c r="E129" s="398"/>
      <c r="F129" s="9"/>
      <c r="G129" s="400"/>
      <c r="H129" s="400"/>
      <c r="I129" s="533"/>
      <c r="J129" s="534"/>
      <c r="K129" s="535"/>
    </row>
    <row r="130" spans="2:11" ht="17.25" customHeight="1">
      <c r="B130" s="3"/>
      <c r="C130" s="3"/>
      <c r="D130" s="395"/>
      <c r="E130" s="396"/>
      <c r="F130" s="13"/>
      <c r="G130" s="399"/>
      <c r="H130" s="399">
        <v>0</v>
      </c>
      <c r="I130" s="530"/>
      <c r="J130" s="531"/>
      <c r="K130" s="532"/>
    </row>
    <row r="131" spans="2:11" ht="17.25" customHeight="1">
      <c r="B131" s="6"/>
      <c r="C131" s="6"/>
      <c r="D131" s="397"/>
      <c r="E131" s="398"/>
      <c r="F131" s="9"/>
      <c r="G131" s="400"/>
      <c r="H131" s="400"/>
      <c r="I131" s="533"/>
      <c r="J131" s="534"/>
      <c r="K131" s="535"/>
    </row>
    <row r="132" spans="2:11" ht="17.25" customHeight="1">
      <c r="B132" s="3"/>
      <c r="C132" s="3"/>
      <c r="D132" s="395"/>
      <c r="E132" s="396"/>
      <c r="F132" s="13"/>
      <c r="G132" s="399"/>
      <c r="H132" s="399">
        <v>0</v>
      </c>
      <c r="I132" s="530"/>
      <c r="J132" s="531"/>
      <c r="K132" s="532"/>
    </row>
    <row r="133" spans="2:11" ht="17.25" customHeight="1">
      <c r="B133" s="6"/>
      <c r="C133" s="6"/>
      <c r="D133" s="397"/>
      <c r="E133" s="398"/>
      <c r="F133" s="9"/>
      <c r="G133" s="400"/>
      <c r="H133" s="400"/>
      <c r="I133" s="533"/>
      <c r="J133" s="534"/>
      <c r="K133" s="535"/>
    </row>
    <row r="134" spans="2:11" ht="17.25" customHeight="1">
      <c r="B134" s="3"/>
      <c r="C134" s="3" t="s">
        <v>336</v>
      </c>
      <c r="D134" s="395"/>
      <c r="E134" s="396"/>
      <c r="F134" s="13"/>
      <c r="G134" s="399"/>
      <c r="H134" s="399">
        <v>0</v>
      </c>
      <c r="I134" s="530"/>
      <c r="J134" s="531"/>
      <c r="K134" s="532"/>
    </row>
    <row r="135" spans="2:11" ht="17.25" customHeight="1">
      <c r="B135" s="6"/>
      <c r="C135" s="6"/>
      <c r="D135" s="397"/>
      <c r="E135" s="398"/>
      <c r="F135" s="11"/>
      <c r="G135" s="400"/>
      <c r="H135" s="400"/>
      <c r="I135" s="533"/>
      <c r="J135" s="534"/>
      <c r="K135" s="535"/>
    </row>
    <row r="136" spans="4:11" ht="17.25" customHeight="1">
      <c r="D136" s="46"/>
      <c r="E136" s="46"/>
      <c r="I136" s="45"/>
      <c r="J136" s="45"/>
      <c r="K136" s="45"/>
    </row>
    <row r="137" spans="4:11" ht="17.25" customHeight="1">
      <c r="D137" s="46"/>
      <c r="E137" s="46"/>
      <c r="I137" s="45"/>
      <c r="J137" s="45"/>
      <c r="K137" s="45"/>
    </row>
    <row r="138" spans="2:11" ht="17.25" customHeight="1">
      <c r="B138" s="29" t="s">
        <v>268</v>
      </c>
      <c r="C138" s="3" t="s">
        <v>34</v>
      </c>
      <c r="D138" s="395"/>
      <c r="E138" s="396"/>
      <c r="F138" s="13"/>
      <c r="G138" s="399"/>
      <c r="H138" s="399">
        <v>0</v>
      </c>
      <c r="I138" s="530"/>
      <c r="J138" s="531"/>
      <c r="K138" s="532"/>
    </row>
    <row r="139" spans="2:11" ht="17.25" customHeight="1">
      <c r="B139" s="12"/>
      <c r="C139" s="6"/>
      <c r="D139" s="397"/>
      <c r="E139" s="398"/>
      <c r="F139" s="9"/>
      <c r="G139" s="400"/>
      <c r="H139" s="400"/>
      <c r="I139" s="533"/>
      <c r="J139" s="534"/>
      <c r="K139" s="535"/>
    </row>
    <row r="140" spans="2:11" ht="17.25" customHeight="1">
      <c r="B140" s="28"/>
      <c r="C140" s="3" t="s">
        <v>269</v>
      </c>
      <c r="D140" s="395">
        <v>1</v>
      </c>
      <c r="E140" s="396"/>
      <c r="F140" s="13"/>
      <c r="G140" s="399"/>
      <c r="H140" s="399">
        <v>0</v>
      </c>
      <c r="I140" s="530"/>
      <c r="J140" s="531"/>
      <c r="K140" s="532"/>
    </row>
    <row r="141" spans="2:11" ht="17.25" customHeight="1">
      <c r="B141" s="6"/>
      <c r="C141" s="6"/>
      <c r="D141" s="397"/>
      <c r="E141" s="398"/>
      <c r="F141" s="9" t="s">
        <v>8</v>
      </c>
      <c r="G141" s="400"/>
      <c r="H141" s="400"/>
      <c r="I141" s="533"/>
      <c r="J141" s="534"/>
      <c r="K141" s="535"/>
    </row>
    <row r="142" spans="2:11" ht="17.25" customHeight="1">
      <c r="B142" s="29"/>
      <c r="C142" s="3" t="s">
        <v>270</v>
      </c>
      <c r="D142" s="395">
        <v>1</v>
      </c>
      <c r="E142" s="396"/>
      <c r="F142" s="13"/>
      <c r="G142" s="399"/>
      <c r="H142" s="399">
        <v>0</v>
      </c>
      <c r="I142" s="530"/>
      <c r="J142" s="531"/>
      <c r="K142" s="532"/>
    </row>
    <row r="143" spans="2:11" ht="17.25" customHeight="1">
      <c r="B143" s="12"/>
      <c r="C143" s="6"/>
      <c r="D143" s="397"/>
      <c r="E143" s="398"/>
      <c r="F143" s="9" t="s">
        <v>8</v>
      </c>
      <c r="G143" s="400"/>
      <c r="H143" s="400"/>
      <c r="I143" s="533"/>
      <c r="J143" s="534"/>
      <c r="K143" s="535"/>
    </row>
    <row r="144" spans="2:11" ht="17.25" customHeight="1">
      <c r="B144" s="29"/>
      <c r="C144" s="3" t="s">
        <v>271</v>
      </c>
      <c r="D144" s="395">
        <v>1</v>
      </c>
      <c r="E144" s="396"/>
      <c r="F144" s="13"/>
      <c r="G144" s="399"/>
      <c r="H144" s="399">
        <v>0</v>
      </c>
      <c r="I144" s="530"/>
      <c r="J144" s="531"/>
      <c r="K144" s="532"/>
    </row>
    <row r="145" spans="2:11" ht="17.25" customHeight="1">
      <c r="B145" s="12"/>
      <c r="C145" s="6"/>
      <c r="D145" s="397"/>
      <c r="E145" s="398"/>
      <c r="F145" s="9" t="s">
        <v>8</v>
      </c>
      <c r="G145" s="400"/>
      <c r="H145" s="400"/>
      <c r="I145" s="533"/>
      <c r="J145" s="534"/>
      <c r="K145" s="535"/>
    </row>
    <row r="146" spans="2:11" ht="17.25" customHeight="1">
      <c r="B146" s="29"/>
      <c r="C146" s="3" t="s">
        <v>272</v>
      </c>
      <c r="D146" s="395">
        <v>1</v>
      </c>
      <c r="E146" s="396"/>
      <c r="F146" s="13"/>
      <c r="G146" s="399"/>
      <c r="H146" s="399">
        <v>0</v>
      </c>
      <c r="I146" s="530"/>
      <c r="J146" s="531"/>
      <c r="K146" s="532"/>
    </row>
    <row r="147" spans="2:11" ht="17.25" customHeight="1">
      <c r="B147" s="12"/>
      <c r="C147" s="6"/>
      <c r="D147" s="397"/>
      <c r="E147" s="398"/>
      <c r="F147" s="9" t="s">
        <v>8</v>
      </c>
      <c r="G147" s="400"/>
      <c r="H147" s="400"/>
      <c r="I147" s="533"/>
      <c r="J147" s="534"/>
      <c r="K147" s="535"/>
    </row>
    <row r="148" spans="2:11" ht="17.25" customHeight="1">
      <c r="B148" s="29"/>
      <c r="C148" s="3"/>
      <c r="D148" s="395"/>
      <c r="E148" s="396"/>
      <c r="F148" s="13"/>
      <c r="G148" s="399"/>
      <c r="H148" s="399">
        <v>0</v>
      </c>
      <c r="I148" s="530"/>
      <c r="J148" s="531"/>
      <c r="K148" s="532"/>
    </row>
    <row r="149" spans="2:11" ht="17.25" customHeight="1">
      <c r="B149" s="6"/>
      <c r="C149" s="6"/>
      <c r="D149" s="397"/>
      <c r="E149" s="398"/>
      <c r="F149" s="9"/>
      <c r="G149" s="400"/>
      <c r="H149" s="400"/>
      <c r="I149" s="533"/>
      <c r="J149" s="534"/>
      <c r="K149" s="535"/>
    </row>
    <row r="150" spans="2:11" ht="17.25" customHeight="1">
      <c r="B150" s="3"/>
      <c r="C150" s="3"/>
      <c r="D150" s="395"/>
      <c r="E150" s="396"/>
      <c r="F150" s="13"/>
      <c r="G150" s="399"/>
      <c r="H150" s="399">
        <v>0</v>
      </c>
      <c r="I150" s="530"/>
      <c r="J150" s="531"/>
      <c r="K150" s="532"/>
    </row>
    <row r="151" spans="2:11" ht="17.25" customHeight="1">
      <c r="B151" s="6"/>
      <c r="C151" s="6"/>
      <c r="D151" s="397"/>
      <c r="E151" s="398"/>
      <c r="F151" s="9"/>
      <c r="G151" s="400"/>
      <c r="H151" s="400"/>
      <c r="I151" s="533"/>
      <c r="J151" s="534"/>
      <c r="K151" s="535"/>
    </row>
    <row r="152" spans="2:11" ht="17.25" customHeight="1">
      <c r="B152" s="3"/>
      <c r="C152" s="3"/>
      <c r="D152" s="395"/>
      <c r="E152" s="396"/>
      <c r="F152" s="13"/>
      <c r="G152" s="399"/>
      <c r="H152" s="399">
        <v>0</v>
      </c>
      <c r="I152" s="530"/>
      <c r="J152" s="531"/>
      <c r="K152" s="532"/>
    </row>
    <row r="153" spans="2:11" ht="17.25" customHeight="1">
      <c r="B153" s="6"/>
      <c r="C153" s="6"/>
      <c r="D153" s="397"/>
      <c r="E153" s="398"/>
      <c r="F153" s="9"/>
      <c r="G153" s="400"/>
      <c r="H153" s="400"/>
      <c r="I153" s="533"/>
      <c r="J153" s="534"/>
      <c r="K153" s="535"/>
    </row>
    <row r="154" spans="2:11" ht="17.25" customHeight="1">
      <c r="B154" s="3"/>
      <c r="C154" s="3"/>
      <c r="D154" s="395"/>
      <c r="E154" s="396"/>
      <c r="F154" s="13"/>
      <c r="G154" s="399"/>
      <c r="H154" s="399">
        <v>0</v>
      </c>
      <c r="I154" s="530"/>
      <c r="J154" s="531"/>
      <c r="K154" s="532"/>
    </row>
    <row r="155" spans="2:11" ht="17.25" customHeight="1">
      <c r="B155" s="6"/>
      <c r="C155" s="6"/>
      <c r="D155" s="397"/>
      <c r="E155" s="398"/>
      <c r="F155" s="9"/>
      <c r="G155" s="400"/>
      <c r="H155" s="400"/>
      <c r="I155" s="533"/>
      <c r="J155" s="534"/>
      <c r="K155" s="535"/>
    </row>
    <row r="156" spans="2:11" ht="17.25" customHeight="1">
      <c r="B156" s="3"/>
      <c r="C156" s="3"/>
      <c r="D156" s="395"/>
      <c r="E156" s="396"/>
      <c r="F156" s="13"/>
      <c r="G156" s="399"/>
      <c r="H156" s="399">
        <v>0</v>
      </c>
      <c r="I156" s="530"/>
      <c r="J156" s="531"/>
      <c r="K156" s="532"/>
    </row>
    <row r="157" spans="2:11" ht="17.25" customHeight="1">
      <c r="B157" s="6"/>
      <c r="C157" s="6"/>
      <c r="D157" s="397"/>
      <c r="E157" s="398"/>
      <c r="F157" s="9"/>
      <c r="G157" s="400"/>
      <c r="H157" s="400"/>
      <c r="I157" s="533"/>
      <c r="J157" s="534"/>
      <c r="K157" s="535"/>
    </row>
    <row r="158" spans="2:11" ht="17.25" customHeight="1">
      <c r="B158" s="3"/>
      <c r="C158" s="3"/>
      <c r="D158" s="395"/>
      <c r="E158" s="396"/>
      <c r="F158" s="13"/>
      <c r="G158" s="399"/>
      <c r="H158" s="399">
        <v>0</v>
      </c>
      <c r="I158" s="530"/>
      <c r="J158" s="531"/>
      <c r="K158" s="532"/>
    </row>
    <row r="159" spans="2:11" ht="17.25" customHeight="1">
      <c r="B159" s="6"/>
      <c r="C159" s="6"/>
      <c r="D159" s="397"/>
      <c r="E159" s="398"/>
      <c r="F159" s="9"/>
      <c r="G159" s="400"/>
      <c r="H159" s="400"/>
      <c r="I159" s="533"/>
      <c r="J159" s="534"/>
      <c r="K159" s="535"/>
    </row>
    <row r="160" spans="2:11" ht="17.25" customHeight="1">
      <c r="B160" s="3"/>
      <c r="C160" s="3" t="s">
        <v>337</v>
      </c>
      <c r="D160" s="395"/>
      <c r="E160" s="396"/>
      <c r="F160" s="13"/>
      <c r="G160" s="399"/>
      <c r="H160" s="399">
        <v>0</v>
      </c>
      <c r="I160" s="530"/>
      <c r="J160" s="531"/>
      <c r="K160" s="532"/>
    </row>
    <row r="161" spans="2:11" ht="17.25" customHeight="1">
      <c r="B161" s="6"/>
      <c r="C161" s="6"/>
      <c r="D161" s="397"/>
      <c r="E161" s="398"/>
      <c r="F161" s="11"/>
      <c r="G161" s="400"/>
      <c r="H161" s="400"/>
      <c r="I161" s="533"/>
      <c r="J161" s="534"/>
      <c r="K161" s="535"/>
    </row>
    <row r="162" spans="4:11" ht="17.25" customHeight="1">
      <c r="D162" s="46"/>
      <c r="E162" s="46"/>
      <c r="I162" s="45"/>
      <c r="J162" s="45"/>
      <c r="K162" s="45"/>
    </row>
    <row r="163" spans="4:11" ht="17.25" customHeight="1">
      <c r="D163" s="46"/>
      <c r="E163" s="46"/>
      <c r="I163" s="45"/>
      <c r="J163" s="45"/>
      <c r="K163" s="45"/>
    </row>
    <row r="164" spans="2:11" ht="17.25" customHeight="1">
      <c r="B164" s="29" t="s">
        <v>89</v>
      </c>
      <c r="C164" s="3" t="s">
        <v>273</v>
      </c>
      <c r="D164" s="395"/>
      <c r="E164" s="396"/>
      <c r="F164" s="13"/>
      <c r="G164" s="399"/>
      <c r="H164" s="399">
        <v>0</v>
      </c>
      <c r="I164" s="530"/>
      <c r="J164" s="531"/>
      <c r="K164" s="532"/>
    </row>
    <row r="165" spans="2:11" ht="17.25" customHeight="1">
      <c r="B165" s="12"/>
      <c r="C165" s="6"/>
      <c r="D165" s="397"/>
      <c r="E165" s="398"/>
      <c r="F165" s="9"/>
      <c r="G165" s="400"/>
      <c r="H165" s="400"/>
      <c r="I165" s="533"/>
      <c r="J165" s="534"/>
      <c r="K165" s="535"/>
    </row>
    <row r="166" spans="2:11" ht="17.25" customHeight="1">
      <c r="B166" s="28"/>
      <c r="C166" s="3"/>
      <c r="D166" s="395">
        <v>1</v>
      </c>
      <c r="E166" s="396"/>
      <c r="F166" s="13"/>
      <c r="G166" s="399"/>
      <c r="H166" s="399">
        <v>0</v>
      </c>
      <c r="I166" s="530"/>
      <c r="J166" s="531"/>
      <c r="K166" s="532"/>
    </row>
    <row r="167" spans="2:11" ht="17.25" customHeight="1">
      <c r="B167" s="6"/>
      <c r="C167" s="6"/>
      <c r="D167" s="397"/>
      <c r="E167" s="398"/>
      <c r="F167" s="9" t="s">
        <v>8</v>
      </c>
      <c r="G167" s="400"/>
      <c r="H167" s="400"/>
      <c r="I167" s="533"/>
      <c r="J167" s="534"/>
      <c r="K167" s="535"/>
    </row>
    <row r="168" spans="2:11" ht="17.25" customHeight="1">
      <c r="B168" s="29"/>
      <c r="C168" s="3"/>
      <c r="D168" s="395"/>
      <c r="E168" s="396"/>
      <c r="F168" s="13"/>
      <c r="G168" s="399"/>
      <c r="H168" s="399">
        <v>0</v>
      </c>
      <c r="I168" s="530"/>
      <c r="J168" s="531"/>
      <c r="K168" s="532"/>
    </row>
    <row r="169" spans="2:11" ht="17.25" customHeight="1">
      <c r="B169" s="12"/>
      <c r="C169" s="6"/>
      <c r="D169" s="397"/>
      <c r="E169" s="398"/>
      <c r="F169" s="9"/>
      <c r="G169" s="400"/>
      <c r="H169" s="400"/>
      <c r="I169" s="533"/>
      <c r="J169" s="534"/>
      <c r="K169" s="535"/>
    </row>
    <row r="170" spans="2:11" ht="17.25" customHeight="1">
      <c r="B170" s="29"/>
      <c r="C170" s="3"/>
      <c r="D170" s="395"/>
      <c r="E170" s="396"/>
      <c r="F170" s="13"/>
      <c r="G170" s="399"/>
      <c r="H170" s="399">
        <v>0</v>
      </c>
      <c r="I170" s="530"/>
      <c r="J170" s="531"/>
      <c r="K170" s="532"/>
    </row>
    <row r="171" spans="2:11" ht="17.25" customHeight="1">
      <c r="B171" s="12"/>
      <c r="C171" s="6"/>
      <c r="D171" s="397"/>
      <c r="E171" s="398"/>
      <c r="F171" s="9"/>
      <c r="G171" s="400"/>
      <c r="H171" s="400"/>
      <c r="I171" s="533"/>
      <c r="J171" s="534"/>
      <c r="K171" s="535"/>
    </row>
    <row r="172" spans="2:11" ht="17.25" customHeight="1">
      <c r="B172" s="29"/>
      <c r="C172" s="3"/>
      <c r="D172" s="395"/>
      <c r="E172" s="396"/>
      <c r="F172" s="13"/>
      <c r="G172" s="399"/>
      <c r="H172" s="399">
        <v>0</v>
      </c>
      <c r="I172" s="530"/>
      <c r="J172" s="531"/>
      <c r="K172" s="532"/>
    </row>
    <row r="173" spans="2:11" ht="17.25" customHeight="1">
      <c r="B173" s="12"/>
      <c r="C173" s="6"/>
      <c r="D173" s="397"/>
      <c r="E173" s="398"/>
      <c r="F173" s="9"/>
      <c r="G173" s="400"/>
      <c r="H173" s="400"/>
      <c r="I173" s="533"/>
      <c r="J173" s="534"/>
      <c r="K173" s="535"/>
    </row>
    <row r="174" spans="2:11" ht="17.25" customHeight="1">
      <c r="B174" s="29"/>
      <c r="C174" s="3"/>
      <c r="D174" s="395"/>
      <c r="E174" s="396"/>
      <c r="F174" s="13"/>
      <c r="G174" s="399"/>
      <c r="H174" s="399">
        <v>0</v>
      </c>
      <c r="I174" s="530"/>
      <c r="J174" s="531"/>
      <c r="K174" s="532"/>
    </row>
    <row r="175" spans="2:11" ht="17.25" customHeight="1">
      <c r="B175" s="6"/>
      <c r="C175" s="6"/>
      <c r="D175" s="397"/>
      <c r="E175" s="398"/>
      <c r="F175" s="9"/>
      <c r="G175" s="400"/>
      <c r="H175" s="400"/>
      <c r="I175" s="533"/>
      <c r="J175" s="534"/>
      <c r="K175" s="535"/>
    </row>
    <row r="176" spans="2:11" ht="17.25" customHeight="1">
      <c r="B176" s="3"/>
      <c r="C176" s="3"/>
      <c r="D176" s="395"/>
      <c r="E176" s="396"/>
      <c r="F176" s="13"/>
      <c r="G176" s="399"/>
      <c r="H176" s="399">
        <v>0</v>
      </c>
      <c r="I176" s="530"/>
      <c r="J176" s="531"/>
      <c r="K176" s="532"/>
    </row>
    <row r="177" spans="2:11" ht="17.25" customHeight="1">
      <c r="B177" s="6"/>
      <c r="C177" s="6"/>
      <c r="D177" s="397"/>
      <c r="E177" s="398"/>
      <c r="F177" s="9"/>
      <c r="G177" s="400"/>
      <c r="H177" s="400"/>
      <c r="I177" s="533"/>
      <c r="J177" s="534"/>
      <c r="K177" s="535"/>
    </row>
    <row r="178" spans="2:11" ht="17.25" customHeight="1">
      <c r="B178" s="3"/>
      <c r="C178" s="3"/>
      <c r="D178" s="395"/>
      <c r="E178" s="396"/>
      <c r="F178" s="13"/>
      <c r="G178" s="399"/>
      <c r="H178" s="399">
        <v>0</v>
      </c>
      <c r="I178" s="530"/>
      <c r="J178" s="531"/>
      <c r="K178" s="532"/>
    </row>
    <row r="179" spans="2:11" ht="17.25" customHeight="1">
      <c r="B179" s="6"/>
      <c r="C179" s="6"/>
      <c r="D179" s="397"/>
      <c r="E179" s="398"/>
      <c r="F179" s="9"/>
      <c r="G179" s="400"/>
      <c r="H179" s="400"/>
      <c r="I179" s="533"/>
      <c r="J179" s="534"/>
      <c r="K179" s="535"/>
    </row>
    <row r="180" spans="2:11" ht="17.25" customHeight="1">
      <c r="B180" s="3"/>
      <c r="C180" s="3"/>
      <c r="D180" s="395"/>
      <c r="E180" s="396"/>
      <c r="F180" s="13"/>
      <c r="G180" s="399"/>
      <c r="H180" s="399">
        <v>0</v>
      </c>
      <c r="I180" s="530"/>
      <c r="J180" s="531"/>
      <c r="K180" s="532"/>
    </row>
    <row r="181" spans="2:11" ht="17.25" customHeight="1">
      <c r="B181" s="6"/>
      <c r="C181" s="6"/>
      <c r="D181" s="397"/>
      <c r="E181" s="398"/>
      <c r="F181" s="9"/>
      <c r="G181" s="400"/>
      <c r="H181" s="400"/>
      <c r="I181" s="533"/>
      <c r="J181" s="534"/>
      <c r="K181" s="535"/>
    </row>
    <row r="182" spans="2:11" ht="17.25" customHeight="1">
      <c r="B182" s="3"/>
      <c r="C182" s="3"/>
      <c r="D182" s="395"/>
      <c r="E182" s="396"/>
      <c r="F182" s="13"/>
      <c r="G182" s="399"/>
      <c r="H182" s="399">
        <v>0</v>
      </c>
      <c r="I182" s="530"/>
      <c r="J182" s="531"/>
      <c r="K182" s="532"/>
    </row>
    <row r="183" spans="2:11" ht="17.25" customHeight="1">
      <c r="B183" s="6"/>
      <c r="C183" s="6"/>
      <c r="D183" s="397"/>
      <c r="E183" s="398"/>
      <c r="F183" s="9"/>
      <c r="G183" s="400"/>
      <c r="H183" s="400"/>
      <c r="I183" s="533"/>
      <c r="J183" s="534"/>
      <c r="K183" s="535"/>
    </row>
    <row r="184" spans="2:11" ht="17.25" customHeight="1">
      <c r="B184" s="3"/>
      <c r="C184" s="3"/>
      <c r="D184" s="395"/>
      <c r="E184" s="396"/>
      <c r="F184" s="13"/>
      <c r="G184" s="399"/>
      <c r="H184" s="399">
        <v>0</v>
      </c>
      <c r="I184" s="530"/>
      <c r="J184" s="531"/>
      <c r="K184" s="532"/>
    </row>
    <row r="185" spans="2:11" ht="17.25" customHeight="1">
      <c r="B185" s="6"/>
      <c r="C185" s="6"/>
      <c r="D185" s="397"/>
      <c r="E185" s="398"/>
      <c r="F185" s="9"/>
      <c r="G185" s="400"/>
      <c r="H185" s="400"/>
      <c r="I185" s="533"/>
      <c r="J185" s="534"/>
      <c r="K185" s="535"/>
    </row>
    <row r="186" spans="2:11" ht="17.25" customHeight="1">
      <c r="B186" s="3"/>
      <c r="C186" s="3" t="s">
        <v>338</v>
      </c>
      <c r="D186" s="395"/>
      <c r="E186" s="396"/>
      <c r="F186" s="13"/>
      <c r="G186" s="399"/>
      <c r="H186" s="399">
        <v>0</v>
      </c>
      <c r="I186" s="530"/>
      <c r="J186" s="531"/>
      <c r="K186" s="532"/>
    </row>
    <row r="187" spans="2:11" ht="17.25" customHeight="1">
      <c r="B187" s="6"/>
      <c r="C187" s="6"/>
      <c r="D187" s="397"/>
      <c r="E187" s="398"/>
      <c r="F187" s="11"/>
      <c r="G187" s="400"/>
      <c r="H187" s="400"/>
      <c r="I187" s="533"/>
      <c r="J187" s="534"/>
      <c r="K187" s="535"/>
    </row>
    <row r="188" spans="4:11" ht="17.25" customHeight="1">
      <c r="D188" s="46"/>
      <c r="E188" s="46"/>
      <c r="I188" s="45"/>
      <c r="J188" s="45"/>
      <c r="K188" s="45"/>
    </row>
    <row r="189" spans="4:11" ht="17.25" customHeight="1">
      <c r="D189" s="46"/>
      <c r="E189" s="46"/>
      <c r="I189" s="45"/>
      <c r="J189" s="45"/>
      <c r="K189" s="45"/>
    </row>
    <row r="190" spans="2:11" ht="17.25" customHeight="1">
      <c r="B190" s="29" t="s">
        <v>339</v>
      </c>
      <c r="C190" s="3" t="s">
        <v>35</v>
      </c>
      <c r="D190" s="395"/>
      <c r="E190" s="396"/>
      <c r="F190" s="13"/>
      <c r="G190" s="399"/>
      <c r="H190" s="399">
        <v>0</v>
      </c>
      <c r="I190" s="530"/>
      <c r="J190" s="531"/>
      <c r="K190" s="532"/>
    </row>
    <row r="191" spans="2:11" ht="17.25" customHeight="1">
      <c r="B191" s="12"/>
      <c r="C191" s="10"/>
      <c r="D191" s="397"/>
      <c r="E191" s="398"/>
      <c r="F191" s="9"/>
      <c r="G191" s="400"/>
      <c r="H191" s="400"/>
      <c r="I191" s="533"/>
      <c r="J191" s="534"/>
      <c r="K191" s="535"/>
    </row>
    <row r="192" spans="2:11" ht="17.25" customHeight="1">
      <c r="B192" s="28"/>
      <c r="C192" s="3"/>
      <c r="D192" s="395">
        <v>1</v>
      </c>
      <c r="E192" s="396"/>
      <c r="F192" s="13"/>
      <c r="G192" s="399"/>
      <c r="H192" s="399">
        <v>0</v>
      </c>
      <c r="I192" s="530"/>
      <c r="J192" s="531"/>
      <c r="K192" s="532"/>
    </row>
    <row r="193" spans="2:11" ht="17.25" customHeight="1">
      <c r="B193" s="6"/>
      <c r="C193" s="6"/>
      <c r="D193" s="397"/>
      <c r="E193" s="398"/>
      <c r="F193" s="9" t="s">
        <v>8</v>
      </c>
      <c r="G193" s="400"/>
      <c r="H193" s="400"/>
      <c r="I193" s="533"/>
      <c r="J193" s="534"/>
      <c r="K193" s="535"/>
    </row>
    <row r="194" spans="2:11" ht="17.25" customHeight="1">
      <c r="B194" s="29"/>
      <c r="C194" s="3"/>
      <c r="D194" s="395"/>
      <c r="E194" s="396"/>
      <c r="F194" s="13"/>
      <c r="G194" s="399"/>
      <c r="H194" s="399">
        <v>0</v>
      </c>
      <c r="I194" s="530"/>
      <c r="J194" s="531"/>
      <c r="K194" s="532"/>
    </row>
    <row r="195" spans="2:11" ht="17.25" customHeight="1">
      <c r="B195" s="12"/>
      <c r="C195" s="6"/>
      <c r="D195" s="397"/>
      <c r="E195" s="398"/>
      <c r="F195" s="9"/>
      <c r="G195" s="400"/>
      <c r="H195" s="400"/>
      <c r="I195" s="533"/>
      <c r="J195" s="534"/>
      <c r="K195" s="535"/>
    </row>
    <row r="196" spans="2:11" ht="17.25" customHeight="1">
      <c r="B196" s="29"/>
      <c r="C196" s="3"/>
      <c r="D196" s="395"/>
      <c r="E196" s="396"/>
      <c r="F196" s="13"/>
      <c r="G196" s="399"/>
      <c r="H196" s="399">
        <v>0</v>
      </c>
      <c r="I196" s="530"/>
      <c r="J196" s="531"/>
      <c r="K196" s="532"/>
    </row>
    <row r="197" spans="2:11" ht="17.25" customHeight="1">
      <c r="B197" s="12"/>
      <c r="C197" s="6"/>
      <c r="D197" s="397"/>
      <c r="E197" s="398"/>
      <c r="F197" s="9"/>
      <c r="G197" s="400"/>
      <c r="H197" s="400"/>
      <c r="I197" s="533"/>
      <c r="J197" s="534"/>
      <c r="K197" s="535"/>
    </row>
    <row r="198" spans="2:11" ht="17.25" customHeight="1">
      <c r="B198" s="29"/>
      <c r="C198" s="3"/>
      <c r="D198" s="395"/>
      <c r="E198" s="396"/>
      <c r="F198" s="13"/>
      <c r="G198" s="399"/>
      <c r="H198" s="399">
        <v>0</v>
      </c>
      <c r="I198" s="530"/>
      <c r="J198" s="531"/>
      <c r="K198" s="532"/>
    </row>
    <row r="199" spans="2:11" ht="17.25" customHeight="1">
      <c r="B199" s="12"/>
      <c r="C199" s="6"/>
      <c r="D199" s="397"/>
      <c r="E199" s="398"/>
      <c r="F199" s="9"/>
      <c r="G199" s="400"/>
      <c r="H199" s="400"/>
      <c r="I199" s="533"/>
      <c r="J199" s="534"/>
      <c r="K199" s="535"/>
    </row>
    <row r="200" spans="2:11" ht="17.25" customHeight="1">
      <c r="B200" s="29"/>
      <c r="C200" s="3"/>
      <c r="D200" s="395"/>
      <c r="E200" s="396"/>
      <c r="F200" s="13"/>
      <c r="G200" s="399"/>
      <c r="H200" s="399">
        <v>0</v>
      </c>
      <c r="I200" s="530"/>
      <c r="J200" s="531"/>
      <c r="K200" s="532"/>
    </row>
    <row r="201" spans="2:11" ht="17.25" customHeight="1">
      <c r="B201" s="6"/>
      <c r="C201" s="6"/>
      <c r="D201" s="397"/>
      <c r="E201" s="398"/>
      <c r="F201" s="9"/>
      <c r="G201" s="400"/>
      <c r="H201" s="400"/>
      <c r="I201" s="533"/>
      <c r="J201" s="534"/>
      <c r="K201" s="535"/>
    </row>
    <row r="202" spans="2:11" ht="17.25" customHeight="1">
      <c r="B202" s="3"/>
      <c r="C202" s="3"/>
      <c r="D202" s="395"/>
      <c r="E202" s="396"/>
      <c r="F202" s="13"/>
      <c r="G202" s="399"/>
      <c r="H202" s="399">
        <v>0</v>
      </c>
      <c r="I202" s="530"/>
      <c r="J202" s="531"/>
      <c r="K202" s="532"/>
    </row>
    <row r="203" spans="2:11" ht="17.25" customHeight="1">
      <c r="B203" s="6"/>
      <c r="C203" s="6"/>
      <c r="D203" s="397"/>
      <c r="E203" s="398"/>
      <c r="F203" s="9"/>
      <c r="G203" s="400"/>
      <c r="H203" s="400"/>
      <c r="I203" s="533"/>
      <c r="J203" s="534"/>
      <c r="K203" s="535"/>
    </row>
    <row r="204" spans="2:11" ht="17.25" customHeight="1">
      <c r="B204" s="3"/>
      <c r="C204" s="3"/>
      <c r="D204" s="395"/>
      <c r="E204" s="396"/>
      <c r="F204" s="13"/>
      <c r="G204" s="399"/>
      <c r="H204" s="399">
        <v>0</v>
      </c>
      <c r="I204" s="530"/>
      <c r="J204" s="531"/>
      <c r="K204" s="532"/>
    </row>
    <row r="205" spans="2:11" ht="17.25" customHeight="1">
      <c r="B205" s="6"/>
      <c r="C205" s="6"/>
      <c r="D205" s="397"/>
      <c r="E205" s="398"/>
      <c r="F205" s="9"/>
      <c r="G205" s="400"/>
      <c r="H205" s="400"/>
      <c r="I205" s="533"/>
      <c r="J205" s="534"/>
      <c r="K205" s="535"/>
    </row>
    <row r="206" spans="2:11" ht="17.25" customHeight="1">
      <c r="B206" s="3"/>
      <c r="C206" s="3"/>
      <c r="D206" s="395"/>
      <c r="E206" s="396"/>
      <c r="F206" s="13"/>
      <c r="G206" s="399"/>
      <c r="H206" s="399">
        <v>0</v>
      </c>
      <c r="I206" s="530"/>
      <c r="J206" s="531"/>
      <c r="K206" s="532"/>
    </row>
    <row r="207" spans="2:11" ht="17.25" customHeight="1">
      <c r="B207" s="6"/>
      <c r="C207" s="6"/>
      <c r="D207" s="397"/>
      <c r="E207" s="398"/>
      <c r="F207" s="9"/>
      <c r="G207" s="400"/>
      <c r="H207" s="400"/>
      <c r="I207" s="533"/>
      <c r="J207" s="534"/>
      <c r="K207" s="535"/>
    </row>
    <row r="208" spans="2:11" ht="17.25" customHeight="1">
      <c r="B208" s="3"/>
      <c r="C208" s="3"/>
      <c r="D208" s="395"/>
      <c r="E208" s="396"/>
      <c r="F208" s="13"/>
      <c r="G208" s="399"/>
      <c r="H208" s="399">
        <v>0</v>
      </c>
      <c r="I208" s="530"/>
      <c r="J208" s="531"/>
      <c r="K208" s="532"/>
    </row>
    <row r="209" spans="2:11" ht="17.25" customHeight="1">
      <c r="B209" s="6"/>
      <c r="C209" s="6"/>
      <c r="D209" s="397"/>
      <c r="E209" s="398"/>
      <c r="F209" s="9"/>
      <c r="G209" s="400"/>
      <c r="H209" s="400"/>
      <c r="I209" s="533"/>
      <c r="J209" s="534"/>
      <c r="K209" s="535"/>
    </row>
    <row r="210" spans="2:11" ht="17.25" customHeight="1">
      <c r="B210" s="3"/>
      <c r="C210" s="3"/>
      <c r="D210" s="395"/>
      <c r="E210" s="396"/>
      <c r="F210" s="13"/>
      <c r="G210" s="399"/>
      <c r="H210" s="399">
        <v>0</v>
      </c>
      <c r="I210" s="530"/>
      <c r="J210" s="531"/>
      <c r="K210" s="532"/>
    </row>
    <row r="211" spans="2:11" ht="17.25" customHeight="1">
      <c r="B211" s="6"/>
      <c r="C211" s="6"/>
      <c r="D211" s="397"/>
      <c r="E211" s="398"/>
      <c r="F211" s="9"/>
      <c r="G211" s="400"/>
      <c r="H211" s="400"/>
      <c r="I211" s="533"/>
      <c r="J211" s="534"/>
      <c r="K211" s="535"/>
    </row>
    <row r="212" spans="2:11" ht="17.25" customHeight="1">
      <c r="B212" s="3"/>
      <c r="C212" s="3" t="s">
        <v>340</v>
      </c>
      <c r="D212" s="395"/>
      <c r="E212" s="396"/>
      <c r="F212" s="13"/>
      <c r="G212" s="399"/>
      <c r="H212" s="399">
        <v>0</v>
      </c>
      <c r="I212" s="530"/>
      <c r="J212" s="531"/>
      <c r="K212" s="532"/>
    </row>
    <row r="213" spans="2:11" ht="17.25" customHeight="1">
      <c r="B213" s="6"/>
      <c r="C213" s="6"/>
      <c r="D213" s="397"/>
      <c r="E213" s="398"/>
      <c r="F213" s="11"/>
      <c r="G213" s="400"/>
      <c r="H213" s="400"/>
      <c r="I213" s="533"/>
      <c r="J213" s="534"/>
      <c r="K213" s="535"/>
    </row>
    <row r="214" ht="17.25" customHeight="1"/>
    <row r="215" ht="17.25" customHeight="1"/>
  </sheetData>
  <sheetProtection/>
  <mergeCells count="486"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B3:K3"/>
    <mergeCell ref="C5:C7"/>
    <mergeCell ref="D5:E7"/>
    <mergeCell ref="G5:G6"/>
    <mergeCell ref="H5:H6"/>
    <mergeCell ref="I5:K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7" manualBreakCount="7">
    <brk id="33" max="255" man="1"/>
    <brk id="59" max="255" man="1"/>
    <brk id="85" max="255" man="1"/>
    <brk id="111" max="255" man="1"/>
    <brk id="137" max="255" man="1"/>
    <brk id="163" max="255" man="1"/>
    <brk id="18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3"/>
  <sheetViews>
    <sheetView view="pageBreakPreview" zoomScale="80" zoomScaleSheetLayoutView="80" zoomScalePageLayoutView="0" workbookViewId="0" topLeftCell="A1">
      <selection activeCell="G16" sqref="G16:G17"/>
    </sheetView>
  </sheetViews>
  <sheetFormatPr defaultColWidth="8.59765625" defaultRowHeight="15"/>
  <cols>
    <col min="1" max="1" width="1.203125" style="221" customWidth="1"/>
    <col min="2" max="2" width="8.59765625" style="236" customWidth="1"/>
    <col min="3" max="3" width="46" style="221" customWidth="1"/>
    <col min="4" max="4" width="9" style="221" customWidth="1"/>
    <col min="5" max="5" width="4" style="221" customWidth="1"/>
    <col min="6" max="6" width="4.5" style="221" customWidth="1"/>
    <col min="7" max="7" width="18.09765625" style="221" customWidth="1"/>
    <col min="8" max="8" width="21" style="238" customWidth="1"/>
    <col min="9" max="9" width="6.69921875" style="299" bestFit="1" customWidth="1"/>
    <col min="10" max="10" width="9.3984375" style="299" bestFit="1" customWidth="1"/>
    <col min="11" max="11" width="5.8984375" style="299" bestFit="1" customWidth="1"/>
    <col min="12" max="12" width="1.203125" style="221" customWidth="1"/>
    <col min="13" max="13" width="12" style="221" bestFit="1" customWidth="1"/>
    <col min="14" max="15" width="8.59765625" style="221" customWidth="1"/>
    <col min="16" max="16384" width="8.59765625" style="221" customWidth="1"/>
  </cols>
  <sheetData>
    <row r="1" spans="1:12" ht="14.25">
      <c r="A1" s="219"/>
      <c r="B1" s="220"/>
      <c r="C1" s="219"/>
      <c r="D1" s="219"/>
      <c r="E1" s="219"/>
      <c r="F1" s="219"/>
      <c r="G1" s="219"/>
      <c r="H1" s="142"/>
      <c r="I1" s="219"/>
      <c r="J1" s="219"/>
      <c r="K1" s="219"/>
      <c r="L1" s="219"/>
    </row>
    <row r="2" spans="1:12" ht="14.25">
      <c r="A2" s="219"/>
      <c r="B2" s="220"/>
      <c r="C2" s="219"/>
      <c r="D2" s="219"/>
      <c r="E2" s="219"/>
      <c r="F2" s="219"/>
      <c r="G2" s="219"/>
      <c r="H2" s="142"/>
      <c r="I2" s="219"/>
      <c r="J2" s="219"/>
      <c r="K2" s="219"/>
      <c r="L2" s="219"/>
    </row>
    <row r="3" spans="2:12" ht="28.5">
      <c r="B3" s="542" t="s">
        <v>31</v>
      </c>
      <c r="C3" s="543"/>
      <c r="D3" s="543"/>
      <c r="E3" s="543"/>
      <c r="F3" s="543"/>
      <c r="G3" s="543"/>
      <c r="H3" s="543"/>
      <c r="I3" s="543"/>
      <c r="J3" s="543"/>
      <c r="K3" s="543"/>
      <c r="L3" s="219"/>
    </row>
    <row r="4" spans="1:12" ht="14.25">
      <c r="A4" s="219"/>
      <c r="B4" s="220"/>
      <c r="C4" s="219"/>
      <c r="D4" s="219"/>
      <c r="E4" s="219"/>
      <c r="F4" s="219"/>
      <c r="G4" s="219"/>
      <c r="H4" s="142"/>
      <c r="I4" s="219"/>
      <c r="J4" s="219"/>
      <c r="K4" s="219"/>
      <c r="L4" s="219"/>
    </row>
    <row r="5" spans="1:12" ht="13.5" customHeight="1">
      <c r="A5" s="219"/>
      <c r="B5" s="222"/>
      <c r="C5" s="544" t="s">
        <v>0</v>
      </c>
      <c r="D5" s="547" t="s">
        <v>1</v>
      </c>
      <c r="E5" s="548"/>
      <c r="F5" s="223" t="s">
        <v>2</v>
      </c>
      <c r="G5" s="553" t="s">
        <v>3</v>
      </c>
      <c r="H5" s="525" t="s">
        <v>4</v>
      </c>
      <c r="I5" s="547" t="s">
        <v>5</v>
      </c>
      <c r="J5" s="555"/>
      <c r="K5" s="548"/>
      <c r="L5" s="219"/>
    </row>
    <row r="6" spans="1:12" ht="14.25">
      <c r="A6" s="219"/>
      <c r="B6" s="224"/>
      <c r="C6" s="545"/>
      <c r="D6" s="549"/>
      <c r="E6" s="550"/>
      <c r="F6" s="200"/>
      <c r="G6" s="554"/>
      <c r="H6" s="526"/>
      <c r="I6" s="549"/>
      <c r="J6" s="556"/>
      <c r="K6" s="550"/>
      <c r="L6" s="219"/>
    </row>
    <row r="7" spans="1:12" ht="14.25" customHeight="1">
      <c r="A7" s="219"/>
      <c r="B7" s="225"/>
      <c r="C7" s="546"/>
      <c r="D7" s="551"/>
      <c r="E7" s="552"/>
      <c r="F7" s="226" t="s">
        <v>6</v>
      </c>
      <c r="G7" s="227" t="s">
        <v>7</v>
      </c>
      <c r="H7" s="170" t="s">
        <v>7</v>
      </c>
      <c r="I7" s="551"/>
      <c r="J7" s="557"/>
      <c r="K7" s="552"/>
      <c r="L7" s="219"/>
    </row>
    <row r="8" spans="2:15" ht="17.25" customHeight="1">
      <c r="B8" s="228" t="s">
        <v>504</v>
      </c>
      <c r="C8" s="162" t="s">
        <v>23</v>
      </c>
      <c r="D8" s="536"/>
      <c r="E8" s="537"/>
      <c r="F8" s="164"/>
      <c r="G8" s="540"/>
      <c r="H8" s="508"/>
      <c r="I8" s="558"/>
      <c r="J8" s="559"/>
      <c r="K8" s="560"/>
      <c r="N8" s="229"/>
      <c r="O8" s="230"/>
    </row>
    <row r="9" spans="2:15" ht="17.25" customHeight="1">
      <c r="B9" s="225"/>
      <c r="C9" s="163"/>
      <c r="D9" s="538"/>
      <c r="E9" s="539"/>
      <c r="F9" s="231"/>
      <c r="G9" s="541"/>
      <c r="H9" s="509"/>
      <c r="I9" s="561"/>
      <c r="J9" s="562"/>
      <c r="K9" s="563"/>
      <c r="N9" s="229"/>
      <c r="O9" s="230"/>
    </row>
    <row r="10" spans="2:15" ht="17.25" customHeight="1">
      <c r="B10" s="224"/>
      <c r="C10" s="200"/>
      <c r="D10" s="201"/>
      <c r="E10" s="202"/>
      <c r="F10" s="203"/>
      <c r="G10" s="199"/>
      <c r="H10" s="204"/>
      <c r="I10" s="256"/>
      <c r="J10" s="257"/>
      <c r="K10" s="258"/>
      <c r="N10" s="229"/>
      <c r="O10" s="230"/>
    </row>
    <row r="11" spans="2:15" ht="17.25" customHeight="1">
      <c r="B11" s="224"/>
      <c r="C11" s="200"/>
      <c r="D11" s="201"/>
      <c r="E11" s="202"/>
      <c r="F11" s="203"/>
      <c r="G11" s="199"/>
      <c r="H11" s="204"/>
      <c r="I11" s="256"/>
      <c r="J11" s="257"/>
      <c r="K11" s="258"/>
      <c r="N11" s="229"/>
      <c r="O11" s="230"/>
    </row>
    <row r="12" spans="2:15" ht="17.25" customHeight="1">
      <c r="B12" s="232" t="s">
        <v>647</v>
      </c>
      <c r="C12" s="162" t="s">
        <v>450</v>
      </c>
      <c r="D12" s="536">
        <v>1</v>
      </c>
      <c r="E12" s="537"/>
      <c r="F12" s="164"/>
      <c r="G12" s="540"/>
      <c r="H12" s="508"/>
      <c r="I12" s="564"/>
      <c r="J12" s="565"/>
      <c r="K12" s="566"/>
      <c r="N12" s="229"/>
      <c r="O12" s="230"/>
    </row>
    <row r="13" spans="2:15" ht="17.25" customHeight="1">
      <c r="B13" s="233"/>
      <c r="C13" s="163"/>
      <c r="D13" s="538"/>
      <c r="E13" s="539"/>
      <c r="F13" s="165" t="s">
        <v>8</v>
      </c>
      <c r="G13" s="541"/>
      <c r="H13" s="509"/>
      <c r="I13" s="561"/>
      <c r="J13" s="562"/>
      <c r="K13" s="563"/>
      <c r="N13" s="229"/>
      <c r="O13" s="230"/>
    </row>
    <row r="14" spans="2:15" ht="17.25" customHeight="1">
      <c r="B14" s="234" t="s">
        <v>650</v>
      </c>
      <c r="C14" s="162" t="s">
        <v>723</v>
      </c>
      <c r="D14" s="536">
        <v>1</v>
      </c>
      <c r="E14" s="537"/>
      <c r="F14" s="164"/>
      <c r="G14" s="540"/>
      <c r="H14" s="508"/>
      <c r="I14" s="564"/>
      <c r="J14" s="565"/>
      <c r="K14" s="566"/>
      <c r="N14" s="229"/>
      <c r="O14" s="230"/>
    </row>
    <row r="15" spans="2:15" ht="17.25" customHeight="1">
      <c r="B15" s="233"/>
      <c r="C15" s="163"/>
      <c r="D15" s="538"/>
      <c r="E15" s="539"/>
      <c r="F15" s="231" t="s">
        <v>342</v>
      </c>
      <c r="G15" s="541"/>
      <c r="H15" s="509"/>
      <c r="I15" s="561"/>
      <c r="J15" s="562"/>
      <c r="K15" s="563"/>
      <c r="N15" s="229"/>
      <c r="O15" s="230"/>
    </row>
    <row r="16" spans="2:15" ht="17.25" customHeight="1">
      <c r="B16" s="234" t="s">
        <v>652</v>
      </c>
      <c r="C16" s="245" t="s">
        <v>705</v>
      </c>
      <c r="D16" s="536">
        <v>1</v>
      </c>
      <c r="E16" s="537"/>
      <c r="F16" s="164"/>
      <c r="G16" s="540"/>
      <c r="H16" s="508"/>
      <c r="I16" s="256"/>
      <c r="J16" s="257"/>
      <c r="K16" s="258"/>
      <c r="N16" s="229"/>
      <c r="O16" s="230"/>
    </row>
    <row r="17" spans="2:15" ht="17.25" customHeight="1">
      <c r="B17" s="233"/>
      <c r="C17" s="246"/>
      <c r="D17" s="538"/>
      <c r="E17" s="539"/>
      <c r="F17" s="165" t="s">
        <v>451</v>
      </c>
      <c r="G17" s="541"/>
      <c r="H17" s="509"/>
      <c r="I17" s="293"/>
      <c r="J17" s="294"/>
      <c r="K17" s="295"/>
      <c r="N17" s="229"/>
      <c r="O17" s="230"/>
    </row>
    <row r="18" spans="2:15" ht="17.25" customHeight="1">
      <c r="B18" s="234" t="s">
        <v>653</v>
      </c>
      <c r="C18" s="245" t="s">
        <v>706</v>
      </c>
      <c r="D18" s="536">
        <v>1</v>
      </c>
      <c r="E18" s="537"/>
      <c r="F18" s="164"/>
      <c r="G18" s="540"/>
      <c r="H18" s="508"/>
      <c r="I18" s="256"/>
      <c r="J18" s="257"/>
      <c r="K18" s="258"/>
      <c r="N18" s="229"/>
      <c r="O18" s="230"/>
    </row>
    <row r="19" spans="2:15" ht="17.25" customHeight="1">
      <c r="B19" s="233"/>
      <c r="C19" s="246"/>
      <c r="D19" s="538"/>
      <c r="E19" s="539"/>
      <c r="F19" s="165" t="s">
        <v>451</v>
      </c>
      <c r="G19" s="541"/>
      <c r="H19" s="509"/>
      <c r="I19" s="256"/>
      <c r="J19" s="257"/>
      <c r="K19" s="258"/>
      <c r="N19" s="229"/>
      <c r="O19" s="230"/>
    </row>
    <row r="20" spans="2:15" ht="17.25" customHeight="1">
      <c r="B20" s="228"/>
      <c r="C20" s="162"/>
      <c r="D20" s="536"/>
      <c r="E20" s="537"/>
      <c r="F20" s="164"/>
      <c r="G20" s="540"/>
      <c r="H20" s="508"/>
      <c r="I20" s="564"/>
      <c r="J20" s="565"/>
      <c r="K20" s="566"/>
      <c r="N20" s="229"/>
      <c r="O20" s="230"/>
    </row>
    <row r="21" spans="2:15" ht="17.25" customHeight="1">
      <c r="B21" s="225"/>
      <c r="C21" s="163"/>
      <c r="D21" s="538"/>
      <c r="E21" s="539"/>
      <c r="F21" s="165"/>
      <c r="G21" s="541"/>
      <c r="H21" s="509"/>
      <c r="I21" s="561"/>
      <c r="J21" s="562"/>
      <c r="K21" s="563"/>
      <c r="N21" s="229"/>
      <c r="O21" s="230"/>
    </row>
    <row r="22" spans="2:15" ht="17.25" customHeight="1">
      <c r="B22" s="228"/>
      <c r="C22" s="162"/>
      <c r="D22" s="536"/>
      <c r="E22" s="537"/>
      <c r="F22" s="164"/>
      <c r="G22" s="540"/>
      <c r="H22" s="508"/>
      <c r="I22" s="564"/>
      <c r="J22" s="565"/>
      <c r="K22" s="566"/>
      <c r="N22" s="229"/>
      <c r="O22" s="230"/>
    </row>
    <row r="23" spans="2:15" ht="17.25" customHeight="1">
      <c r="B23" s="225"/>
      <c r="C23" s="163"/>
      <c r="D23" s="538"/>
      <c r="E23" s="539"/>
      <c r="F23" s="165"/>
      <c r="G23" s="541"/>
      <c r="H23" s="509"/>
      <c r="I23" s="561"/>
      <c r="J23" s="562"/>
      <c r="K23" s="563"/>
      <c r="N23" s="229"/>
      <c r="O23" s="230"/>
    </row>
    <row r="24" spans="2:15" ht="17.25" customHeight="1">
      <c r="B24" s="234"/>
      <c r="C24" s="162"/>
      <c r="D24" s="536"/>
      <c r="E24" s="537"/>
      <c r="F24" s="164"/>
      <c r="G24" s="540"/>
      <c r="H24" s="508"/>
      <c r="I24" s="564"/>
      <c r="J24" s="565"/>
      <c r="K24" s="566"/>
      <c r="N24" s="229"/>
      <c r="O24" s="230"/>
    </row>
    <row r="25" spans="2:15" ht="17.25" customHeight="1">
      <c r="B25" s="233"/>
      <c r="C25" s="163"/>
      <c r="D25" s="538"/>
      <c r="E25" s="539"/>
      <c r="F25" s="165"/>
      <c r="G25" s="541"/>
      <c r="H25" s="509"/>
      <c r="I25" s="561"/>
      <c r="J25" s="562"/>
      <c r="K25" s="563"/>
      <c r="N25" s="229"/>
      <c r="O25" s="230"/>
    </row>
    <row r="26" spans="2:15" ht="17.25" customHeight="1">
      <c r="B26" s="234"/>
      <c r="C26" s="162"/>
      <c r="D26" s="536"/>
      <c r="E26" s="537"/>
      <c r="F26" s="164"/>
      <c r="G26" s="540"/>
      <c r="H26" s="508"/>
      <c r="I26" s="564"/>
      <c r="J26" s="565"/>
      <c r="K26" s="566"/>
      <c r="N26" s="229"/>
      <c r="O26" s="230"/>
    </row>
    <row r="27" spans="2:15" ht="17.25" customHeight="1">
      <c r="B27" s="233"/>
      <c r="C27" s="163"/>
      <c r="D27" s="538"/>
      <c r="E27" s="539"/>
      <c r="F27" s="165"/>
      <c r="G27" s="541"/>
      <c r="H27" s="509"/>
      <c r="I27" s="561"/>
      <c r="J27" s="562"/>
      <c r="K27" s="563"/>
      <c r="N27" s="229"/>
      <c r="O27" s="230"/>
    </row>
    <row r="28" spans="2:15" ht="17.25" customHeight="1">
      <c r="B28" s="222"/>
      <c r="C28" s="162"/>
      <c r="D28" s="536"/>
      <c r="E28" s="537"/>
      <c r="F28" s="164"/>
      <c r="G28" s="540"/>
      <c r="H28" s="508"/>
      <c r="I28" s="564"/>
      <c r="J28" s="565"/>
      <c r="K28" s="566"/>
      <c r="N28" s="229"/>
      <c r="O28" s="230"/>
    </row>
    <row r="29" spans="2:15" ht="17.25" customHeight="1">
      <c r="B29" s="225"/>
      <c r="C29" s="163"/>
      <c r="D29" s="538"/>
      <c r="E29" s="539"/>
      <c r="F29" s="165"/>
      <c r="G29" s="541"/>
      <c r="H29" s="509"/>
      <c r="I29" s="561"/>
      <c r="J29" s="562"/>
      <c r="K29" s="563"/>
      <c r="N29" s="229"/>
      <c r="O29" s="230"/>
    </row>
    <row r="30" spans="2:15" ht="17.25" customHeight="1">
      <c r="B30" s="222"/>
      <c r="C30" s="162" t="str">
        <f>B8&amp;"-計"</f>
        <v>A-1-2-計</v>
      </c>
      <c r="D30" s="536"/>
      <c r="E30" s="537"/>
      <c r="F30" s="164"/>
      <c r="G30" s="540"/>
      <c r="H30" s="508"/>
      <c r="I30" s="564"/>
      <c r="J30" s="565"/>
      <c r="K30" s="566"/>
      <c r="N30" s="229"/>
      <c r="O30" s="230"/>
    </row>
    <row r="31" spans="2:15" ht="17.25" customHeight="1">
      <c r="B31" s="225"/>
      <c r="C31" s="163"/>
      <c r="D31" s="538"/>
      <c r="E31" s="539"/>
      <c r="F31" s="231"/>
      <c r="G31" s="541"/>
      <c r="H31" s="509"/>
      <c r="I31" s="561"/>
      <c r="J31" s="562"/>
      <c r="K31" s="563"/>
      <c r="N31" s="229"/>
      <c r="O31" s="230"/>
    </row>
    <row r="32" spans="4:15" ht="17.25" customHeight="1">
      <c r="D32" s="237"/>
      <c r="E32" s="237"/>
      <c r="I32" s="259"/>
      <c r="J32" s="259"/>
      <c r="K32" s="259"/>
      <c r="N32" s="229"/>
      <c r="O32" s="230"/>
    </row>
    <row r="33" spans="4:15" ht="17.25" customHeight="1">
      <c r="D33" s="237"/>
      <c r="E33" s="237"/>
      <c r="I33" s="259"/>
      <c r="J33" s="259"/>
      <c r="K33" s="259"/>
      <c r="N33" s="229"/>
      <c r="O33" s="230"/>
    </row>
    <row r="34" spans="2:11" ht="17.25" customHeight="1">
      <c r="B34" s="228" t="s">
        <v>646</v>
      </c>
      <c r="C34" s="162" t="s">
        <v>452</v>
      </c>
      <c r="D34" s="536"/>
      <c r="E34" s="537"/>
      <c r="F34" s="164"/>
      <c r="G34" s="569"/>
      <c r="H34" s="508"/>
      <c r="I34" s="564"/>
      <c r="J34" s="565"/>
      <c r="K34" s="566"/>
    </row>
    <row r="35" spans="2:11" ht="17.25" customHeight="1">
      <c r="B35" s="239"/>
      <c r="C35" s="163"/>
      <c r="D35" s="538"/>
      <c r="E35" s="539"/>
      <c r="F35" s="165"/>
      <c r="G35" s="570"/>
      <c r="H35" s="509"/>
      <c r="I35" s="561"/>
      <c r="J35" s="562"/>
      <c r="K35" s="563"/>
    </row>
    <row r="36" spans="2:11" ht="17.25" customHeight="1">
      <c r="B36" s="232"/>
      <c r="C36" s="162" t="s">
        <v>453</v>
      </c>
      <c r="D36" s="536">
        <v>7</v>
      </c>
      <c r="E36" s="537"/>
      <c r="F36" s="164"/>
      <c r="G36" s="540"/>
      <c r="H36" s="567"/>
      <c r="I36" s="564"/>
      <c r="J36" s="565"/>
      <c r="K36" s="566"/>
    </row>
    <row r="37" spans="2:11" ht="17.25" customHeight="1">
      <c r="B37" s="225"/>
      <c r="C37" s="163" t="s">
        <v>454</v>
      </c>
      <c r="D37" s="538"/>
      <c r="E37" s="539"/>
      <c r="F37" s="165" t="s">
        <v>455</v>
      </c>
      <c r="G37" s="541"/>
      <c r="H37" s="568"/>
      <c r="I37" s="561"/>
      <c r="J37" s="562"/>
      <c r="K37" s="563"/>
    </row>
    <row r="38" spans="2:11" ht="16.5" customHeight="1">
      <c r="B38" s="234"/>
      <c r="C38" s="162" t="s">
        <v>456</v>
      </c>
      <c r="D38" s="536">
        <v>7</v>
      </c>
      <c r="E38" s="537"/>
      <c r="F38" s="164"/>
      <c r="G38" s="540"/>
      <c r="H38" s="508"/>
      <c r="I38" s="564"/>
      <c r="J38" s="565"/>
      <c r="K38" s="566"/>
    </row>
    <row r="39" spans="2:11" ht="17.25" customHeight="1">
      <c r="B39" s="233"/>
      <c r="C39" s="163" t="s">
        <v>457</v>
      </c>
      <c r="D39" s="538"/>
      <c r="E39" s="539"/>
      <c r="F39" s="165" t="s">
        <v>458</v>
      </c>
      <c r="G39" s="541"/>
      <c r="H39" s="509"/>
      <c r="I39" s="561"/>
      <c r="J39" s="562"/>
      <c r="K39" s="563"/>
    </row>
    <row r="40" spans="2:11" ht="16.5" customHeight="1">
      <c r="B40" s="234"/>
      <c r="C40" s="162" t="s">
        <v>459</v>
      </c>
      <c r="D40" s="536">
        <v>7</v>
      </c>
      <c r="E40" s="537"/>
      <c r="F40" s="164"/>
      <c r="G40" s="540"/>
      <c r="H40" s="508"/>
      <c r="I40" s="564"/>
      <c r="J40" s="565"/>
      <c r="K40" s="566"/>
    </row>
    <row r="41" spans="2:11" ht="17.25" customHeight="1">
      <c r="B41" s="233"/>
      <c r="C41" s="163" t="s">
        <v>460</v>
      </c>
      <c r="D41" s="538"/>
      <c r="E41" s="539"/>
      <c r="F41" s="165" t="s">
        <v>458</v>
      </c>
      <c r="G41" s="541"/>
      <c r="H41" s="509"/>
      <c r="I41" s="561"/>
      <c r="J41" s="562"/>
      <c r="K41" s="563"/>
    </row>
    <row r="42" spans="2:11" ht="16.5" customHeight="1">
      <c r="B42" s="222"/>
      <c r="C42" s="162" t="s">
        <v>461</v>
      </c>
      <c r="D42" s="536">
        <v>14</v>
      </c>
      <c r="E42" s="537"/>
      <c r="F42" s="164"/>
      <c r="G42" s="540"/>
      <c r="H42" s="508"/>
      <c r="I42" s="564"/>
      <c r="J42" s="565"/>
      <c r="K42" s="566"/>
    </row>
    <row r="43" spans="2:11" ht="16.5" customHeight="1">
      <c r="B43" s="225"/>
      <c r="C43" s="163" t="s">
        <v>462</v>
      </c>
      <c r="D43" s="538"/>
      <c r="E43" s="539"/>
      <c r="F43" s="165" t="s">
        <v>458</v>
      </c>
      <c r="G43" s="541"/>
      <c r="H43" s="509"/>
      <c r="I43" s="561"/>
      <c r="J43" s="562"/>
      <c r="K43" s="563"/>
    </row>
    <row r="44" spans="2:11" ht="17.25" customHeight="1">
      <c r="B44" s="222"/>
      <c r="C44" s="162" t="s">
        <v>463</v>
      </c>
      <c r="D44" s="536">
        <v>3</v>
      </c>
      <c r="E44" s="537"/>
      <c r="F44" s="164"/>
      <c r="G44" s="540"/>
      <c r="H44" s="508"/>
      <c r="I44" s="564"/>
      <c r="J44" s="565"/>
      <c r="K44" s="566"/>
    </row>
    <row r="45" spans="2:11" ht="17.25" customHeight="1">
      <c r="B45" s="225"/>
      <c r="C45" s="163" t="s">
        <v>464</v>
      </c>
      <c r="D45" s="538"/>
      <c r="E45" s="539"/>
      <c r="F45" s="165" t="s">
        <v>107</v>
      </c>
      <c r="G45" s="541"/>
      <c r="H45" s="509"/>
      <c r="I45" s="561"/>
      <c r="J45" s="562"/>
      <c r="K45" s="563"/>
    </row>
    <row r="46" spans="2:11" ht="17.25" customHeight="1">
      <c r="B46" s="222"/>
      <c r="C46" s="162" t="s">
        <v>465</v>
      </c>
      <c r="D46" s="536">
        <v>3</v>
      </c>
      <c r="E46" s="537"/>
      <c r="F46" s="164"/>
      <c r="G46" s="540"/>
      <c r="H46" s="508"/>
      <c r="I46" s="564"/>
      <c r="J46" s="565"/>
      <c r="K46" s="566"/>
    </row>
    <row r="47" spans="2:11" ht="17.25" customHeight="1">
      <c r="B47" s="225"/>
      <c r="C47" s="163" t="s">
        <v>466</v>
      </c>
      <c r="D47" s="538"/>
      <c r="E47" s="539"/>
      <c r="F47" s="165" t="s">
        <v>107</v>
      </c>
      <c r="G47" s="541"/>
      <c r="H47" s="509"/>
      <c r="I47" s="561"/>
      <c r="J47" s="562"/>
      <c r="K47" s="563"/>
    </row>
    <row r="48" spans="2:11" ht="17.25" customHeight="1">
      <c r="B48" s="222"/>
      <c r="C48" s="162"/>
      <c r="D48" s="536">
        <v>1</v>
      </c>
      <c r="E48" s="537"/>
      <c r="F48" s="164"/>
      <c r="G48" s="540"/>
      <c r="H48" s="508"/>
      <c r="I48" s="564"/>
      <c r="J48" s="565"/>
      <c r="K48" s="566"/>
    </row>
    <row r="49" spans="2:11" ht="17.25" customHeight="1">
      <c r="B49" s="225"/>
      <c r="C49" s="163" t="s">
        <v>467</v>
      </c>
      <c r="D49" s="538"/>
      <c r="E49" s="539"/>
      <c r="F49" s="165" t="s">
        <v>468</v>
      </c>
      <c r="G49" s="541"/>
      <c r="H49" s="509"/>
      <c r="I49" s="561"/>
      <c r="J49" s="562"/>
      <c r="K49" s="563"/>
    </row>
    <row r="50" spans="2:11" ht="17.25" customHeight="1">
      <c r="B50" s="234"/>
      <c r="C50" s="162"/>
      <c r="D50" s="536">
        <v>1</v>
      </c>
      <c r="E50" s="537"/>
      <c r="F50" s="164"/>
      <c r="G50" s="540"/>
      <c r="H50" s="508"/>
      <c r="I50" s="564"/>
      <c r="J50" s="565"/>
      <c r="K50" s="566"/>
    </row>
    <row r="51" spans="2:11" ht="17.25" customHeight="1">
      <c r="B51" s="233"/>
      <c r="C51" s="163" t="s">
        <v>469</v>
      </c>
      <c r="D51" s="538"/>
      <c r="E51" s="539"/>
      <c r="F51" s="165" t="s">
        <v>342</v>
      </c>
      <c r="G51" s="541"/>
      <c r="H51" s="509"/>
      <c r="I51" s="561"/>
      <c r="J51" s="562"/>
      <c r="K51" s="563"/>
    </row>
    <row r="52" spans="2:11" ht="17.25" customHeight="1">
      <c r="B52" s="234"/>
      <c r="C52" s="162"/>
      <c r="D52" s="536"/>
      <c r="E52" s="537"/>
      <c r="F52" s="164"/>
      <c r="G52" s="540"/>
      <c r="H52" s="508"/>
      <c r="I52" s="564"/>
      <c r="J52" s="565"/>
      <c r="K52" s="566"/>
    </row>
    <row r="53" spans="2:11" ht="17.25" customHeight="1">
      <c r="B53" s="233"/>
      <c r="C53" s="163"/>
      <c r="D53" s="538"/>
      <c r="E53" s="539"/>
      <c r="F53" s="165"/>
      <c r="G53" s="541"/>
      <c r="H53" s="509"/>
      <c r="I53" s="561"/>
      <c r="J53" s="562"/>
      <c r="K53" s="563"/>
    </row>
    <row r="54" spans="2:11" ht="17.25" customHeight="1">
      <c r="B54" s="222"/>
      <c r="C54" s="162"/>
      <c r="D54" s="536"/>
      <c r="E54" s="537"/>
      <c r="F54" s="164"/>
      <c r="G54" s="540"/>
      <c r="H54" s="508"/>
      <c r="I54" s="564"/>
      <c r="J54" s="565"/>
      <c r="K54" s="566"/>
    </row>
    <row r="55" spans="2:11" ht="17.25" customHeight="1">
      <c r="B55" s="225"/>
      <c r="C55" s="163"/>
      <c r="D55" s="538"/>
      <c r="E55" s="539"/>
      <c r="F55" s="165"/>
      <c r="G55" s="541"/>
      <c r="H55" s="509"/>
      <c r="I55" s="561"/>
      <c r="J55" s="562"/>
      <c r="K55" s="563"/>
    </row>
    <row r="56" spans="2:11" ht="17.25" customHeight="1">
      <c r="B56" s="222"/>
      <c r="C56" s="162" t="str">
        <f>B34&amp;"-計"</f>
        <v>A-1-2-1-計</v>
      </c>
      <c r="D56" s="536"/>
      <c r="E56" s="537"/>
      <c r="F56" s="164"/>
      <c r="G56" s="540"/>
      <c r="H56" s="508"/>
      <c r="I56" s="564"/>
      <c r="J56" s="565"/>
      <c r="K56" s="566"/>
    </row>
    <row r="57" spans="2:11" ht="17.25" customHeight="1">
      <c r="B57" s="225"/>
      <c r="C57" s="163"/>
      <c r="D57" s="538"/>
      <c r="E57" s="539"/>
      <c r="F57" s="231"/>
      <c r="G57" s="541"/>
      <c r="H57" s="509"/>
      <c r="I57" s="561"/>
      <c r="J57" s="562"/>
      <c r="K57" s="563"/>
    </row>
    <row r="58" spans="4:11" ht="17.25" customHeight="1">
      <c r="D58" s="237"/>
      <c r="E58" s="237"/>
      <c r="I58" s="259"/>
      <c r="J58" s="259"/>
      <c r="K58" s="259"/>
    </row>
    <row r="59" spans="4:11" ht="17.25" customHeight="1">
      <c r="D59" s="237"/>
      <c r="E59" s="237"/>
      <c r="I59" s="259"/>
      <c r="J59" s="259"/>
      <c r="K59" s="259"/>
    </row>
    <row r="60" spans="2:11" ht="17.25" customHeight="1">
      <c r="B60" s="228" t="s">
        <v>649</v>
      </c>
      <c r="C60" s="162" t="s">
        <v>584</v>
      </c>
      <c r="D60" s="536"/>
      <c r="E60" s="537"/>
      <c r="F60" s="164"/>
      <c r="G60" s="569"/>
      <c r="H60" s="508"/>
      <c r="I60" s="564"/>
      <c r="J60" s="565"/>
      <c r="K60" s="566"/>
    </row>
    <row r="61" spans="2:11" ht="17.25" customHeight="1">
      <c r="B61" s="239"/>
      <c r="C61" s="163"/>
      <c r="D61" s="538"/>
      <c r="E61" s="539"/>
      <c r="F61" s="165"/>
      <c r="G61" s="570"/>
      <c r="H61" s="509"/>
      <c r="I61" s="561"/>
      <c r="J61" s="562"/>
      <c r="K61" s="563"/>
    </row>
    <row r="62" spans="2:11" ht="17.25" customHeight="1">
      <c r="B62" s="232"/>
      <c r="C62" s="162" t="s">
        <v>453</v>
      </c>
      <c r="D62" s="536">
        <v>67</v>
      </c>
      <c r="E62" s="537"/>
      <c r="F62" s="164"/>
      <c r="G62" s="540"/>
      <c r="H62" s="508"/>
      <c r="I62" s="564"/>
      <c r="J62" s="565"/>
      <c r="K62" s="566"/>
    </row>
    <row r="63" spans="2:11" ht="17.25" customHeight="1">
      <c r="B63" s="225"/>
      <c r="C63" s="163" t="s">
        <v>470</v>
      </c>
      <c r="D63" s="538"/>
      <c r="E63" s="539"/>
      <c r="F63" s="165" t="s">
        <v>455</v>
      </c>
      <c r="G63" s="541"/>
      <c r="H63" s="509"/>
      <c r="I63" s="561"/>
      <c r="J63" s="562"/>
      <c r="K63" s="563"/>
    </row>
    <row r="64" spans="2:11" ht="17.25" customHeight="1">
      <c r="B64" s="234"/>
      <c r="C64" s="162" t="s">
        <v>456</v>
      </c>
      <c r="D64" s="536">
        <v>82</v>
      </c>
      <c r="E64" s="537"/>
      <c r="F64" s="164"/>
      <c r="G64" s="540"/>
      <c r="H64" s="508"/>
      <c r="I64" s="564"/>
      <c r="J64" s="565"/>
      <c r="K64" s="566"/>
    </row>
    <row r="65" spans="2:11" ht="17.25" customHeight="1">
      <c r="B65" s="233"/>
      <c r="C65" s="163" t="s">
        <v>471</v>
      </c>
      <c r="D65" s="538"/>
      <c r="E65" s="539"/>
      <c r="F65" s="165" t="s">
        <v>458</v>
      </c>
      <c r="G65" s="541"/>
      <c r="H65" s="509"/>
      <c r="I65" s="561"/>
      <c r="J65" s="562"/>
      <c r="K65" s="563"/>
    </row>
    <row r="66" spans="2:11" ht="17.25" customHeight="1">
      <c r="B66" s="234"/>
      <c r="C66" s="162" t="s">
        <v>456</v>
      </c>
      <c r="D66" s="536">
        <v>39</v>
      </c>
      <c r="E66" s="537"/>
      <c r="F66" s="164"/>
      <c r="G66" s="540"/>
      <c r="H66" s="508"/>
      <c r="I66" s="564"/>
      <c r="J66" s="565"/>
      <c r="K66" s="566"/>
    </row>
    <row r="67" spans="2:11" ht="17.25" customHeight="1">
      <c r="B67" s="233"/>
      <c r="C67" s="163" t="s">
        <v>472</v>
      </c>
      <c r="D67" s="538"/>
      <c r="E67" s="539"/>
      <c r="F67" s="165" t="s">
        <v>458</v>
      </c>
      <c r="G67" s="541"/>
      <c r="H67" s="509"/>
      <c r="I67" s="561"/>
      <c r="J67" s="562"/>
      <c r="K67" s="563"/>
    </row>
    <row r="68" spans="2:11" ht="17.25" customHeight="1">
      <c r="B68" s="234"/>
      <c r="C68" s="162" t="s">
        <v>473</v>
      </c>
      <c r="D68" s="536">
        <v>46</v>
      </c>
      <c r="E68" s="537"/>
      <c r="F68" s="164"/>
      <c r="G68" s="540"/>
      <c r="H68" s="508"/>
      <c r="I68" s="564"/>
      <c r="J68" s="565"/>
      <c r="K68" s="566"/>
    </row>
    <row r="69" spans="2:11" ht="17.25" customHeight="1">
      <c r="B69" s="233"/>
      <c r="C69" s="163" t="s">
        <v>474</v>
      </c>
      <c r="D69" s="538"/>
      <c r="E69" s="539"/>
      <c r="F69" s="165" t="s">
        <v>519</v>
      </c>
      <c r="G69" s="541"/>
      <c r="H69" s="509"/>
      <c r="I69" s="561"/>
      <c r="J69" s="562"/>
      <c r="K69" s="563"/>
    </row>
    <row r="70" spans="2:11" ht="17.25" customHeight="1">
      <c r="B70" s="234"/>
      <c r="C70" s="162" t="s">
        <v>459</v>
      </c>
      <c r="D70" s="536">
        <v>25</v>
      </c>
      <c r="E70" s="537"/>
      <c r="F70" s="164"/>
      <c r="G70" s="540"/>
      <c r="H70" s="508"/>
      <c r="I70" s="564"/>
      <c r="J70" s="565"/>
      <c r="K70" s="566"/>
    </row>
    <row r="71" spans="2:11" ht="17.25" customHeight="1">
      <c r="B71" s="225"/>
      <c r="C71" s="163" t="s">
        <v>475</v>
      </c>
      <c r="D71" s="538"/>
      <c r="E71" s="539"/>
      <c r="F71" s="165" t="s">
        <v>458</v>
      </c>
      <c r="G71" s="541"/>
      <c r="H71" s="509"/>
      <c r="I71" s="561"/>
      <c r="J71" s="562"/>
      <c r="K71" s="563"/>
    </row>
    <row r="72" spans="2:11" ht="17.25" customHeight="1">
      <c r="B72" s="222"/>
      <c r="C72" s="162" t="s">
        <v>459</v>
      </c>
      <c r="D72" s="536">
        <v>67</v>
      </c>
      <c r="E72" s="537"/>
      <c r="F72" s="164"/>
      <c r="G72" s="540"/>
      <c r="H72" s="508"/>
      <c r="I72" s="564"/>
      <c r="J72" s="565"/>
      <c r="K72" s="566"/>
    </row>
    <row r="73" spans="2:11" ht="17.25" customHeight="1">
      <c r="B73" s="225"/>
      <c r="C73" s="163" t="s">
        <v>476</v>
      </c>
      <c r="D73" s="538"/>
      <c r="E73" s="539"/>
      <c r="F73" s="165" t="s">
        <v>458</v>
      </c>
      <c r="G73" s="541"/>
      <c r="H73" s="509"/>
      <c r="I73" s="561"/>
      <c r="J73" s="562"/>
      <c r="K73" s="563"/>
    </row>
    <row r="74" spans="2:11" ht="17.25" customHeight="1">
      <c r="B74" s="222"/>
      <c r="C74" s="162"/>
      <c r="D74" s="536"/>
      <c r="E74" s="537"/>
      <c r="F74" s="164"/>
      <c r="G74" s="540"/>
      <c r="H74" s="508"/>
      <c r="I74" s="564"/>
      <c r="J74" s="565"/>
      <c r="K74" s="566"/>
    </row>
    <row r="75" spans="2:11" ht="17.25" customHeight="1">
      <c r="B75" s="225"/>
      <c r="C75" s="163"/>
      <c r="D75" s="538"/>
      <c r="E75" s="539"/>
      <c r="F75" s="165"/>
      <c r="G75" s="541"/>
      <c r="H75" s="509"/>
      <c r="I75" s="561"/>
      <c r="J75" s="562"/>
      <c r="K75" s="563"/>
    </row>
    <row r="76" spans="2:11" ht="17.25" customHeight="1">
      <c r="B76" s="222"/>
      <c r="C76" s="162" t="s">
        <v>459</v>
      </c>
      <c r="D76" s="536">
        <v>93</v>
      </c>
      <c r="E76" s="537"/>
      <c r="F76" s="164"/>
      <c r="G76" s="540"/>
      <c r="H76" s="508"/>
      <c r="I76" s="564"/>
      <c r="J76" s="565"/>
      <c r="K76" s="566"/>
    </row>
    <row r="77" spans="2:11" ht="17.25" customHeight="1">
      <c r="B77" s="225"/>
      <c r="C77" s="163" t="s">
        <v>477</v>
      </c>
      <c r="D77" s="538"/>
      <c r="E77" s="539"/>
      <c r="F77" s="165" t="s">
        <v>458</v>
      </c>
      <c r="G77" s="541"/>
      <c r="H77" s="509"/>
      <c r="I77" s="561"/>
      <c r="J77" s="562"/>
      <c r="K77" s="563"/>
    </row>
    <row r="78" spans="2:11" ht="17.25" customHeight="1">
      <c r="B78" s="222"/>
      <c r="C78" s="162" t="s">
        <v>478</v>
      </c>
      <c r="D78" s="536">
        <v>24</v>
      </c>
      <c r="E78" s="537"/>
      <c r="F78" s="164"/>
      <c r="G78" s="540"/>
      <c r="H78" s="508"/>
      <c r="I78" s="564"/>
      <c r="J78" s="565"/>
      <c r="K78" s="566"/>
    </row>
    <row r="79" spans="2:11" ht="17.25" customHeight="1">
      <c r="B79" s="225"/>
      <c r="C79" s="163" t="s">
        <v>479</v>
      </c>
      <c r="D79" s="538"/>
      <c r="E79" s="539"/>
      <c r="F79" s="165" t="s">
        <v>458</v>
      </c>
      <c r="G79" s="541"/>
      <c r="H79" s="509"/>
      <c r="I79" s="561"/>
      <c r="J79" s="562"/>
      <c r="K79" s="563"/>
    </row>
    <row r="80" spans="2:11" ht="17.25" customHeight="1">
      <c r="B80" s="222"/>
      <c r="C80" s="162" t="s">
        <v>480</v>
      </c>
      <c r="D80" s="536">
        <v>1</v>
      </c>
      <c r="E80" s="537"/>
      <c r="F80" s="164"/>
      <c r="G80" s="540"/>
      <c r="H80" s="508"/>
      <c r="I80" s="564"/>
      <c r="J80" s="565"/>
      <c r="K80" s="566"/>
    </row>
    <row r="81" spans="2:11" ht="17.25" customHeight="1">
      <c r="B81" s="225"/>
      <c r="C81" s="163" t="s">
        <v>481</v>
      </c>
      <c r="D81" s="538"/>
      <c r="E81" s="539"/>
      <c r="F81" s="165" t="s">
        <v>482</v>
      </c>
      <c r="G81" s="541"/>
      <c r="H81" s="509"/>
      <c r="I81" s="561"/>
      <c r="J81" s="562"/>
      <c r="K81" s="563"/>
    </row>
    <row r="82" spans="2:11" ht="17.25" customHeight="1">
      <c r="B82" s="222"/>
      <c r="C82" s="162" t="s">
        <v>483</v>
      </c>
      <c r="D82" s="536">
        <v>5</v>
      </c>
      <c r="E82" s="537"/>
      <c r="F82" s="164"/>
      <c r="G82" s="540"/>
      <c r="H82" s="508"/>
      <c r="I82" s="564"/>
      <c r="J82" s="565"/>
      <c r="K82" s="566"/>
    </row>
    <row r="83" spans="2:11" ht="17.25" customHeight="1">
      <c r="B83" s="225"/>
      <c r="C83" s="163" t="s">
        <v>484</v>
      </c>
      <c r="D83" s="538"/>
      <c r="E83" s="539"/>
      <c r="F83" s="231" t="s">
        <v>519</v>
      </c>
      <c r="G83" s="541"/>
      <c r="H83" s="509"/>
      <c r="I83" s="561"/>
      <c r="J83" s="562"/>
      <c r="K83" s="563"/>
    </row>
    <row r="84" spans="4:11" ht="17.25" customHeight="1">
      <c r="D84" s="237"/>
      <c r="E84" s="237"/>
      <c r="I84" s="259"/>
      <c r="J84" s="259"/>
      <c r="K84" s="259"/>
    </row>
    <row r="85" spans="4:11" ht="17.25" customHeight="1">
      <c r="D85" s="237"/>
      <c r="E85" s="237"/>
      <c r="I85" s="259"/>
      <c r="J85" s="259"/>
      <c r="K85" s="259"/>
    </row>
    <row r="86" spans="2:11" ht="17.25" customHeight="1">
      <c r="B86" s="234"/>
      <c r="C86" s="162" t="s">
        <v>485</v>
      </c>
      <c r="D86" s="536">
        <v>1</v>
      </c>
      <c r="E86" s="537"/>
      <c r="F86" s="164"/>
      <c r="G86" s="540"/>
      <c r="H86" s="508"/>
      <c r="I86" s="564"/>
      <c r="J86" s="565"/>
      <c r="K86" s="566"/>
    </row>
    <row r="87" spans="2:11" ht="17.25" customHeight="1">
      <c r="B87" s="233"/>
      <c r="C87" s="163" t="s">
        <v>486</v>
      </c>
      <c r="D87" s="538"/>
      <c r="E87" s="539"/>
      <c r="F87" s="165" t="s">
        <v>519</v>
      </c>
      <c r="G87" s="541"/>
      <c r="H87" s="509"/>
      <c r="I87" s="561"/>
      <c r="J87" s="562"/>
      <c r="K87" s="563"/>
    </row>
    <row r="88" spans="2:11" ht="17.25" customHeight="1">
      <c r="B88" s="234"/>
      <c r="C88" s="162" t="s">
        <v>487</v>
      </c>
      <c r="D88" s="536">
        <v>4</v>
      </c>
      <c r="E88" s="537"/>
      <c r="F88" s="164"/>
      <c r="G88" s="540"/>
      <c r="H88" s="508"/>
      <c r="I88" s="564"/>
      <c r="J88" s="565"/>
      <c r="K88" s="566"/>
    </row>
    <row r="89" spans="2:11" ht="17.25" customHeight="1">
      <c r="B89" s="233"/>
      <c r="C89" s="163" t="s">
        <v>488</v>
      </c>
      <c r="D89" s="538"/>
      <c r="E89" s="539"/>
      <c r="F89" s="165" t="s">
        <v>519</v>
      </c>
      <c r="G89" s="541"/>
      <c r="H89" s="509"/>
      <c r="I89" s="561"/>
      <c r="J89" s="562"/>
      <c r="K89" s="563"/>
    </row>
    <row r="90" spans="2:11" ht="17.25" customHeight="1">
      <c r="B90" s="232"/>
      <c r="C90" s="162" t="s">
        <v>489</v>
      </c>
      <c r="D90" s="536">
        <v>7</v>
      </c>
      <c r="E90" s="537"/>
      <c r="F90" s="164"/>
      <c r="G90" s="540"/>
      <c r="H90" s="508"/>
      <c r="I90" s="564"/>
      <c r="J90" s="565"/>
      <c r="K90" s="566"/>
    </row>
    <row r="91" spans="2:11" ht="17.25" customHeight="1">
      <c r="B91" s="225"/>
      <c r="C91" s="163" t="s">
        <v>490</v>
      </c>
      <c r="D91" s="538"/>
      <c r="E91" s="539"/>
      <c r="F91" s="165" t="s">
        <v>519</v>
      </c>
      <c r="G91" s="541"/>
      <c r="H91" s="509"/>
      <c r="I91" s="561"/>
      <c r="J91" s="562"/>
      <c r="K91" s="563"/>
    </row>
    <row r="92" spans="2:11" ht="17.25" customHeight="1">
      <c r="B92" s="234"/>
      <c r="C92" s="162" t="s">
        <v>489</v>
      </c>
      <c r="D92" s="536">
        <v>4</v>
      </c>
      <c r="E92" s="537"/>
      <c r="F92" s="164"/>
      <c r="G92" s="540"/>
      <c r="H92" s="508"/>
      <c r="I92" s="564"/>
      <c r="J92" s="565"/>
      <c r="K92" s="566"/>
    </row>
    <row r="93" spans="2:11" ht="17.25" customHeight="1">
      <c r="B93" s="233"/>
      <c r="C93" s="163" t="s">
        <v>491</v>
      </c>
      <c r="D93" s="538"/>
      <c r="E93" s="539"/>
      <c r="F93" s="165" t="s">
        <v>519</v>
      </c>
      <c r="G93" s="541"/>
      <c r="H93" s="509"/>
      <c r="I93" s="561"/>
      <c r="J93" s="562"/>
      <c r="K93" s="563"/>
    </row>
    <row r="94" spans="2:11" ht="17.25" customHeight="1">
      <c r="B94" s="234"/>
      <c r="C94" s="162" t="s">
        <v>492</v>
      </c>
      <c r="D94" s="536">
        <v>1</v>
      </c>
      <c r="E94" s="537"/>
      <c r="F94" s="164"/>
      <c r="G94" s="540"/>
      <c r="H94" s="508"/>
      <c r="I94" s="564"/>
      <c r="J94" s="565"/>
      <c r="K94" s="566"/>
    </row>
    <row r="95" spans="2:11" ht="17.25" customHeight="1">
      <c r="B95" s="233"/>
      <c r="C95" s="163"/>
      <c r="D95" s="538"/>
      <c r="E95" s="539"/>
      <c r="F95" s="165" t="s">
        <v>519</v>
      </c>
      <c r="G95" s="541"/>
      <c r="H95" s="509"/>
      <c r="I95" s="561"/>
      <c r="J95" s="562"/>
      <c r="K95" s="563"/>
    </row>
    <row r="96" spans="2:11" ht="17.25" customHeight="1">
      <c r="B96" s="234"/>
      <c r="C96" s="162" t="s">
        <v>493</v>
      </c>
      <c r="D96" s="536">
        <v>4</v>
      </c>
      <c r="E96" s="537"/>
      <c r="F96" s="164"/>
      <c r="G96" s="540"/>
      <c r="H96" s="508"/>
      <c r="I96" s="564"/>
      <c r="J96" s="565"/>
      <c r="K96" s="566"/>
    </row>
    <row r="97" spans="2:11" ht="17.25" customHeight="1">
      <c r="B97" s="225"/>
      <c r="C97" s="163"/>
      <c r="D97" s="538"/>
      <c r="E97" s="539"/>
      <c r="F97" s="165" t="s">
        <v>519</v>
      </c>
      <c r="G97" s="541"/>
      <c r="H97" s="509"/>
      <c r="I97" s="561"/>
      <c r="J97" s="562"/>
      <c r="K97" s="563"/>
    </row>
    <row r="98" spans="2:11" ht="17.25" customHeight="1">
      <c r="B98" s="222"/>
      <c r="C98" s="162" t="s">
        <v>494</v>
      </c>
      <c r="D98" s="536">
        <v>17</v>
      </c>
      <c r="E98" s="537"/>
      <c r="F98" s="164"/>
      <c r="G98" s="540"/>
      <c r="H98" s="508"/>
      <c r="I98" s="564"/>
      <c r="J98" s="565"/>
      <c r="K98" s="566"/>
    </row>
    <row r="99" spans="2:11" ht="17.25" customHeight="1">
      <c r="B99" s="225"/>
      <c r="C99" s="163" t="s">
        <v>495</v>
      </c>
      <c r="D99" s="538"/>
      <c r="E99" s="539"/>
      <c r="F99" s="165" t="s">
        <v>496</v>
      </c>
      <c r="G99" s="541"/>
      <c r="H99" s="509"/>
      <c r="I99" s="561"/>
      <c r="J99" s="562"/>
      <c r="K99" s="563"/>
    </row>
    <row r="100" spans="2:11" ht="17.25" customHeight="1">
      <c r="B100" s="222"/>
      <c r="C100" s="162" t="s">
        <v>497</v>
      </c>
      <c r="D100" s="536">
        <v>3</v>
      </c>
      <c r="E100" s="537"/>
      <c r="F100" s="164"/>
      <c r="G100" s="540"/>
      <c r="H100" s="508"/>
      <c r="I100" s="564"/>
      <c r="J100" s="565"/>
      <c r="K100" s="566"/>
    </row>
    <row r="101" spans="2:11" ht="17.25" customHeight="1">
      <c r="B101" s="225"/>
      <c r="C101" s="163" t="s">
        <v>498</v>
      </c>
      <c r="D101" s="538"/>
      <c r="E101" s="539"/>
      <c r="F101" s="165" t="s">
        <v>499</v>
      </c>
      <c r="G101" s="541"/>
      <c r="H101" s="509"/>
      <c r="I101" s="561"/>
      <c r="J101" s="562"/>
      <c r="K101" s="563"/>
    </row>
    <row r="102" spans="2:11" ht="17.25" customHeight="1">
      <c r="B102" s="222"/>
      <c r="C102" s="162" t="s">
        <v>500</v>
      </c>
      <c r="D102" s="536">
        <v>1</v>
      </c>
      <c r="E102" s="537"/>
      <c r="F102" s="164"/>
      <c r="G102" s="540"/>
      <c r="H102" s="508"/>
      <c r="I102" s="564"/>
      <c r="J102" s="565"/>
      <c r="K102" s="566"/>
    </row>
    <row r="103" spans="2:11" ht="17.25" customHeight="1">
      <c r="B103" s="225"/>
      <c r="C103" s="163" t="s">
        <v>501</v>
      </c>
      <c r="D103" s="538"/>
      <c r="E103" s="539"/>
      <c r="F103" s="165" t="s">
        <v>468</v>
      </c>
      <c r="G103" s="541"/>
      <c r="H103" s="509"/>
      <c r="I103" s="561"/>
      <c r="J103" s="562"/>
      <c r="K103" s="563"/>
    </row>
    <row r="104" spans="2:11" ht="17.25" customHeight="1">
      <c r="B104" s="234"/>
      <c r="C104" s="162"/>
      <c r="D104" s="536">
        <v>1</v>
      </c>
      <c r="E104" s="537"/>
      <c r="F104" s="164"/>
      <c r="G104" s="540"/>
      <c r="H104" s="508"/>
      <c r="I104" s="564"/>
      <c r="J104" s="565"/>
      <c r="K104" s="566"/>
    </row>
    <row r="105" spans="2:11" ht="17.25" customHeight="1">
      <c r="B105" s="233"/>
      <c r="C105" s="163" t="s">
        <v>692</v>
      </c>
      <c r="D105" s="538"/>
      <c r="E105" s="539"/>
      <c r="F105" s="231" t="s">
        <v>342</v>
      </c>
      <c r="G105" s="541"/>
      <c r="H105" s="509"/>
      <c r="I105" s="561"/>
      <c r="J105" s="562"/>
      <c r="K105" s="563"/>
    </row>
    <row r="106" spans="2:11" ht="17.25" customHeight="1">
      <c r="B106" s="242"/>
      <c r="C106" s="200"/>
      <c r="D106" s="201"/>
      <c r="E106" s="202"/>
      <c r="F106" s="203"/>
      <c r="G106" s="199"/>
      <c r="H106" s="204"/>
      <c r="I106" s="256"/>
      <c r="J106" s="257"/>
      <c r="K106" s="258"/>
    </row>
    <row r="107" spans="2:11" ht="17.25" customHeight="1">
      <c r="B107" s="242"/>
      <c r="C107" s="200"/>
      <c r="D107" s="201"/>
      <c r="E107" s="202"/>
      <c r="F107" s="203"/>
      <c r="G107" s="199"/>
      <c r="H107" s="204"/>
      <c r="I107" s="256"/>
      <c r="J107" s="257"/>
      <c r="K107" s="258"/>
    </row>
    <row r="108" spans="2:11" ht="17.25" customHeight="1">
      <c r="B108" s="222"/>
      <c r="C108" s="162" t="str">
        <f>B60&amp;"-計"</f>
        <v>A-1-2-2-計</v>
      </c>
      <c r="D108" s="536"/>
      <c r="E108" s="537"/>
      <c r="F108" s="164"/>
      <c r="G108" s="540"/>
      <c r="H108" s="508"/>
      <c r="I108" s="564"/>
      <c r="J108" s="565"/>
      <c r="K108" s="566"/>
    </row>
    <row r="109" spans="2:11" ht="17.25" customHeight="1">
      <c r="B109" s="225"/>
      <c r="C109" s="163"/>
      <c r="D109" s="538"/>
      <c r="E109" s="539"/>
      <c r="F109" s="231"/>
      <c r="G109" s="541"/>
      <c r="H109" s="509"/>
      <c r="I109" s="561"/>
      <c r="J109" s="562"/>
      <c r="K109" s="563"/>
    </row>
    <row r="110" spans="4:11" ht="17.25" customHeight="1">
      <c r="D110" s="237"/>
      <c r="E110" s="237"/>
      <c r="I110" s="259"/>
      <c r="J110" s="259"/>
      <c r="K110" s="259"/>
    </row>
    <row r="111" spans="4:11" ht="17.25" customHeight="1">
      <c r="D111" s="237"/>
      <c r="E111" s="237"/>
      <c r="I111" s="259"/>
      <c r="J111" s="259"/>
      <c r="K111" s="259"/>
    </row>
    <row r="112" spans="2:11" ht="17.25" customHeight="1">
      <c r="B112" s="228" t="s">
        <v>651</v>
      </c>
      <c r="C112" s="162" t="s">
        <v>654</v>
      </c>
      <c r="D112" s="536"/>
      <c r="E112" s="537"/>
      <c r="F112" s="164"/>
      <c r="G112" s="569"/>
      <c r="H112" s="508"/>
      <c r="I112" s="564"/>
      <c r="J112" s="565"/>
      <c r="K112" s="566"/>
    </row>
    <row r="113" spans="2:11" ht="17.25" customHeight="1">
      <c r="B113" s="239"/>
      <c r="C113" s="163"/>
      <c r="D113" s="538"/>
      <c r="E113" s="539"/>
      <c r="F113" s="165"/>
      <c r="G113" s="570"/>
      <c r="H113" s="509"/>
      <c r="I113" s="561"/>
      <c r="J113" s="562"/>
      <c r="K113" s="563"/>
    </row>
    <row r="114" spans="2:11" ht="17.25" customHeight="1">
      <c r="B114" s="234"/>
      <c r="C114" s="162"/>
      <c r="D114" s="536">
        <v>1</v>
      </c>
      <c r="E114" s="537"/>
      <c r="F114" s="164"/>
      <c r="G114" s="540"/>
      <c r="H114" s="508"/>
      <c r="I114" s="564"/>
      <c r="J114" s="565"/>
      <c r="K114" s="566"/>
    </row>
    <row r="115" spans="2:11" ht="17.25" customHeight="1">
      <c r="B115" s="233"/>
      <c r="C115" s="163" t="s">
        <v>502</v>
      </c>
      <c r="D115" s="538"/>
      <c r="E115" s="539"/>
      <c r="F115" s="165" t="s">
        <v>451</v>
      </c>
      <c r="G115" s="541"/>
      <c r="H115" s="509"/>
      <c r="I115" s="561"/>
      <c r="J115" s="562"/>
      <c r="K115" s="563"/>
    </row>
    <row r="116" spans="2:11" ht="17.25" customHeight="1">
      <c r="B116" s="234"/>
      <c r="C116" s="162"/>
      <c r="D116" s="536">
        <v>1</v>
      </c>
      <c r="E116" s="537"/>
      <c r="F116" s="164"/>
      <c r="G116" s="540"/>
      <c r="H116" s="508"/>
      <c r="I116" s="564"/>
      <c r="J116" s="565"/>
      <c r="K116" s="566"/>
    </row>
    <row r="117" spans="2:11" ht="17.25" customHeight="1">
      <c r="B117" s="233"/>
      <c r="C117" s="163" t="s">
        <v>469</v>
      </c>
      <c r="D117" s="538"/>
      <c r="E117" s="539"/>
      <c r="F117" s="165" t="s">
        <v>342</v>
      </c>
      <c r="G117" s="541"/>
      <c r="H117" s="509"/>
      <c r="I117" s="561"/>
      <c r="J117" s="562"/>
      <c r="K117" s="563"/>
    </row>
    <row r="118" spans="2:11" ht="17.25" customHeight="1">
      <c r="B118" s="232"/>
      <c r="C118" s="162"/>
      <c r="D118" s="536"/>
      <c r="E118" s="537"/>
      <c r="F118" s="164"/>
      <c r="G118" s="540"/>
      <c r="H118" s="508"/>
      <c r="I118" s="564"/>
      <c r="J118" s="565"/>
      <c r="K118" s="566"/>
    </row>
    <row r="119" spans="2:11" ht="17.25" customHeight="1">
      <c r="B119" s="225"/>
      <c r="C119" s="163"/>
      <c r="D119" s="538"/>
      <c r="E119" s="539"/>
      <c r="F119" s="165"/>
      <c r="G119" s="541"/>
      <c r="H119" s="509"/>
      <c r="I119" s="561"/>
      <c r="J119" s="562"/>
      <c r="K119" s="563"/>
    </row>
    <row r="120" spans="2:11" ht="17.25" customHeight="1">
      <c r="B120" s="234"/>
      <c r="C120" s="162"/>
      <c r="D120" s="536"/>
      <c r="E120" s="537"/>
      <c r="F120" s="164"/>
      <c r="G120" s="540"/>
      <c r="H120" s="508"/>
      <c r="I120" s="564"/>
      <c r="J120" s="565"/>
      <c r="K120" s="566"/>
    </row>
    <row r="121" spans="2:11" ht="17.25" customHeight="1">
      <c r="B121" s="233"/>
      <c r="C121" s="163"/>
      <c r="D121" s="538"/>
      <c r="E121" s="539"/>
      <c r="F121" s="165"/>
      <c r="G121" s="541"/>
      <c r="H121" s="509"/>
      <c r="I121" s="561"/>
      <c r="J121" s="562"/>
      <c r="K121" s="563"/>
    </row>
    <row r="122" spans="2:11" ht="17.25" customHeight="1">
      <c r="B122" s="234"/>
      <c r="C122" s="162"/>
      <c r="D122" s="536"/>
      <c r="E122" s="537"/>
      <c r="F122" s="164"/>
      <c r="G122" s="540"/>
      <c r="H122" s="508"/>
      <c r="I122" s="564"/>
      <c r="J122" s="565"/>
      <c r="K122" s="566"/>
    </row>
    <row r="123" spans="2:11" ht="17.25" customHeight="1">
      <c r="B123" s="233"/>
      <c r="C123" s="163"/>
      <c r="D123" s="538"/>
      <c r="E123" s="539"/>
      <c r="F123" s="165"/>
      <c r="G123" s="541"/>
      <c r="H123" s="509"/>
      <c r="I123" s="561"/>
      <c r="J123" s="562"/>
      <c r="K123" s="563"/>
    </row>
    <row r="124" spans="2:11" ht="17.25" customHeight="1">
      <c r="B124" s="222"/>
      <c r="C124" s="162"/>
      <c r="D124" s="536"/>
      <c r="E124" s="537"/>
      <c r="F124" s="164"/>
      <c r="G124" s="540"/>
      <c r="H124" s="508"/>
      <c r="I124" s="564"/>
      <c r="J124" s="565"/>
      <c r="K124" s="566"/>
    </row>
    <row r="125" spans="2:11" ht="17.25" customHeight="1">
      <c r="B125" s="225"/>
      <c r="C125" s="163"/>
      <c r="D125" s="538"/>
      <c r="E125" s="539"/>
      <c r="F125" s="165"/>
      <c r="G125" s="541"/>
      <c r="H125" s="509"/>
      <c r="I125" s="561"/>
      <c r="J125" s="562"/>
      <c r="K125" s="563"/>
    </row>
    <row r="126" spans="2:11" ht="17.25" customHeight="1">
      <c r="B126" s="222"/>
      <c r="C126" s="162"/>
      <c r="D126" s="536"/>
      <c r="E126" s="537"/>
      <c r="F126" s="164"/>
      <c r="G126" s="540"/>
      <c r="H126" s="508"/>
      <c r="I126" s="564"/>
      <c r="J126" s="565"/>
      <c r="K126" s="566"/>
    </row>
    <row r="127" spans="2:11" ht="17.25" customHeight="1">
      <c r="B127" s="225"/>
      <c r="C127" s="163"/>
      <c r="D127" s="538"/>
      <c r="E127" s="539"/>
      <c r="F127" s="165"/>
      <c r="G127" s="541"/>
      <c r="H127" s="509"/>
      <c r="I127" s="561"/>
      <c r="J127" s="562"/>
      <c r="K127" s="563"/>
    </row>
    <row r="128" spans="2:11" ht="17.25" customHeight="1">
      <c r="B128" s="222"/>
      <c r="C128" s="162"/>
      <c r="D128" s="536"/>
      <c r="E128" s="537"/>
      <c r="F128" s="164"/>
      <c r="G128" s="540"/>
      <c r="H128" s="508"/>
      <c r="I128" s="564"/>
      <c r="J128" s="565"/>
      <c r="K128" s="566"/>
    </row>
    <row r="129" spans="2:11" ht="17.25" customHeight="1">
      <c r="B129" s="225"/>
      <c r="C129" s="163"/>
      <c r="D129" s="538"/>
      <c r="E129" s="539"/>
      <c r="F129" s="165"/>
      <c r="G129" s="541"/>
      <c r="H129" s="509"/>
      <c r="I129" s="561"/>
      <c r="J129" s="562"/>
      <c r="K129" s="563"/>
    </row>
    <row r="130" spans="2:11" ht="17.25" customHeight="1">
      <c r="B130" s="222"/>
      <c r="C130" s="162"/>
      <c r="D130" s="536"/>
      <c r="E130" s="537"/>
      <c r="F130" s="164"/>
      <c r="G130" s="540"/>
      <c r="H130" s="508"/>
      <c r="I130" s="564"/>
      <c r="J130" s="565"/>
      <c r="K130" s="566"/>
    </row>
    <row r="131" spans="2:11" ht="17.25" customHeight="1">
      <c r="B131" s="225"/>
      <c r="C131" s="163"/>
      <c r="D131" s="538"/>
      <c r="E131" s="539"/>
      <c r="F131" s="165"/>
      <c r="G131" s="541"/>
      <c r="H131" s="509"/>
      <c r="I131" s="561"/>
      <c r="J131" s="562"/>
      <c r="K131" s="563"/>
    </row>
    <row r="132" spans="2:11" ht="17.25" customHeight="1">
      <c r="B132" s="222"/>
      <c r="C132" s="162"/>
      <c r="D132" s="536"/>
      <c r="E132" s="537"/>
      <c r="F132" s="164"/>
      <c r="G132" s="540"/>
      <c r="H132" s="508"/>
      <c r="I132" s="564"/>
      <c r="J132" s="565"/>
      <c r="K132" s="566"/>
    </row>
    <row r="133" spans="2:11" ht="17.25" customHeight="1">
      <c r="B133" s="225"/>
      <c r="C133" s="163"/>
      <c r="D133" s="538"/>
      <c r="E133" s="539"/>
      <c r="F133" s="165"/>
      <c r="G133" s="541"/>
      <c r="H133" s="509"/>
      <c r="I133" s="561"/>
      <c r="J133" s="562"/>
      <c r="K133" s="563"/>
    </row>
    <row r="134" spans="2:11" ht="17.25" customHeight="1">
      <c r="B134" s="222"/>
      <c r="C134" s="162" t="str">
        <f>B112&amp;"-計"</f>
        <v>A-1-2-3-計</v>
      </c>
      <c r="D134" s="536"/>
      <c r="E134" s="537"/>
      <c r="F134" s="164"/>
      <c r="G134" s="540"/>
      <c r="H134" s="508"/>
      <c r="I134" s="564"/>
      <c r="J134" s="565"/>
      <c r="K134" s="566"/>
    </row>
    <row r="135" spans="2:11" ht="17.25" customHeight="1">
      <c r="B135" s="225"/>
      <c r="C135" s="163"/>
      <c r="D135" s="538"/>
      <c r="E135" s="539"/>
      <c r="F135" s="231"/>
      <c r="G135" s="541"/>
      <c r="H135" s="509"/>
      <c r="I135" s="561"/>
      <c r="J135" s="562"/>
      <c r="K135" s="563"/>
    </row>
    <row r="136" spans="4:11" ht="17.25" customHeight="1">
      <c r="D136" s="237"/>
      <c r="E136" s="237"/>
      <c r="I136" s="259"/>
      <c r="J136" s="259"/>
      <c r="K136" s="259"/>
    </row>
    <row r="137" spans="4:11" ht="17.25" customHeight="1">
      <c r="D137" s="237"/>
      <c r="E137" s="237"/>
      <c r="I137" s="259"/>
      <c r="J137" s="259"/>
      <c r="K137" s="259"/>
    </row>
    <row r="138" spans="2:11" ht="17.25" customHeight="1">
      <c r="B138" s="228" t="s">
        <v>653</v>
      </c>
      <c r="C138" s="162" t="s">
        <v>693</v>
      </c>
      <c r="D138" s="536"/>
      <c r="E138" s="537"/>
      <c r="F138" s="164"/>
      <c r="G138" s="569"/>
      <c r="H138" s="508"/>
      <c r="I138" s="564"/>
      <c r="J138" s="565"/>
      <c r="K138" s="566"/>
    </row>
    <row r="139" spans="2:11" ht="17.25" customHeight="1">
      <c r="B139" s="239"/>
      <c r="C139" s="163"/>
      <c r="D139" s="538"/>
      <c r="E139" s="539"/>
      <c r="F139" s="165"/>
      <c r="G139" s="570"/>
      <c r="H139" s="509"/>
      <c r="I139" s="561"/>
      <c r="J139" s="562"/>
      <c r="K139" s="563"/>
    </row>
    <row r="140" spans="2:11" ht="17.25" customHeight="1">
      <c r="B140" s="232"/>
      <c r="C140" s="162"/>
      <c r="D140" s="536">
        <v>1</v>
      </c>
      <c r="E140" s="537"/>
      <c r="F140" s="164"/>
      <c r="G140" s="540"/>
      <c r="H140" s="508"/>
      <c r="I140" s="564"/>
      <c r="J140" s="565"/>
      <c r="K140" s="566"/>
    </row>
    <row r="141" spans="2:11" ht="17.25" customHeight="1">
      <c r="B141" s="225"/>
      <c r="C141" s="163" t="s">
        <v>503</v>
      </c>
      <c r="D141" s="538"/>
      <c r="E141" s="539"/>
      <c r="F141" s="165" t="s">
        <v>342</v>
      </c>
      <c r="G141" s="541"/>
      <c r="H141" s="509"/>
      <c r="I141" s="561"/>
      <c r="J141" s="562"/>
      <c r="K141" s="563"/>
    </row>
    <row r="142" spans="2:11" ht="17.25" customHeight="1">
      <c r="B142" s="234"/>
      <c r="C142" s="162"/>
      <c r="D142" s="536"/>
      <c r="E142" s="537"/>
      <c r="F142" s="164"/>
      <c r="G142" s="540"/>
      <c r="H142" s="508"/>
      <c r="I142" s="564"/>
      <c r="J142" s="565"/>
      <c r="K142" s="566"/>
    </row>
    <row r="143" spans="2:11" ht="17.25" customHeight="1">
      <c r="B143" s="233"/>
      <c r="C143" s="163"/>
      <c r="D143" s="538"/>
      <c r="E143" s="539"/>
      <c r="F143" s="165"/>
      <c r="G143" s="541"/>
      <c r="H143" s="509"/>
      <c r="I143" s="561"/>
      <c r="J143" s="562"/>
      <c r="K143" s="563"/>
    </row>
    <row r="144" spans="2:11" ht="17.25" customHeight="1">
      <c r="B144" s="234"/>
      <c r="C144" s="162"/>
      <c r="D144" s="536"/>
      <c r="E144" s="537"/>
      <c r="F144" s="164"/>
      <c r="G144" s="540"/>
      <c r="H144" s="508"/>
      <c r="I144" s="564"/>
      <c r="J144" s="565"/>
      <c r="K144" s="566"/>
    </row>
    <row r="145" spans="2:11" ht="17.25" customHeight="1">
      <c r="B145" s="233"/>
      <c r="C145" s="163"/>
      <c r="D145" s="538"/>
      <c r="E145" s="539"/>
      <c r="F145" s="165"/>
      <c r="G145" s="541"/>
      <c r="H145" s="509"/>
      <c r="I145" s="561"/>
      <c r="J145" s="562"/>
      <c r="K145" s="563"/>
    </row>
    <row r="146" spans="2:11" ht="17.25" customHeight="1">
      <c r="B146" s="234"/>
      <c r="C146" s="162"/>
      <c r="D146" s="536"/>
      <c r="E146" s="537"/>
      <c r="F146" s="164"/>
      <c r="G146" s="540"/>
      <c r="H146" s="508"/>
      <c r="I146" s="564"/>
      <c r="J146" s="565"/>
      <c r="K146" s="566"/>
    </row>
    <row r="147" spans="2:11" ht="17.25" customHeight="1">
      <c r="B147" s="233"/>
      <c r="C147" s="163"/>
      <c r="D147" s="538"/>
      <c r="E147" s="539"/>
      <c r="F147" s="165"/>
      <c r="G147" s="541"/>
      <c r="H147" s="509"/>
      <c r="I147" s="561"/>
      <c r="J147" s="562"/>
      <c r="K147" s="563"/>
    </row>
    <row r="148" spans="2:11" ht="17.25" customHeight="1">
      <c r="B148" s="234"/>
      <c r="C148" s="162"/>
      <c r="D148" s="536"/>
      <c r="E148" s="537"/>
      <c r="F148" s="164"/>
      <c r="G148" s="540"/>
      <c r="H148" s="508"/>
      <c r="I148" s="564"/>
      <c r="J148" s="565"/>
      <c r="K148" s="566"/>
    </row>
    <row r="149" spans="2:11" ht="17.25" customHeight="1">
      <c r="B149" s="225"/>
      <c r="C149" s="163"/>
      <c r="D149" s="538"/>
      <c r="E149" s="539"/>
      <c r="F149" s="165"/>
      <c r="G149" s="541"/>
      <c r="H149" s="509"/>
      <c r="I149" s="561"/>
      <c r="J149" s="562"/>
      <c r="K149" s="563"/>
    </row>
    <row r="150" spans="2:11" ht="17.25" customHeight="1">
      <c r="B150" s="222"/>
      <c r="C150" s="162"/>
      <c r="D150" s="536"/>
      <c r="E150" s="537"/>
      <c r="F150" s="164"/>
      <c r="G150" s="540"/>
      <c r="H150" s="508"/>
      <c r="I150" s="564"/>
      <c r="J150" s="565"/>
      <c r="K150" s="566"/>
    </row>
    <row r="151" spans="2:11" ht="17.25" customHeight="1">
      <c r="B151" s="225"/>
      <c r="C151" s="163"/>
      <c r="D151" s="538"/>
      <c r="E151" s="539"/>
      <c r="F151" s="165"/>
      <c r="G151" s="541"/>
      <c r="H151" s="509"/>
      <c r="I151" s="561"/>
      <c r="J151" s="562"/>
      <c r="K151" s="563"/>
    </row>
    <row r="152" spans="2:11" ht="17.25" customHeight="1">
      <c r="B152" s="222"/>
      <c r="C152" s="162"/>
      <c r="D152" s="536"/>
      <c r="E152" s="537"/>
      <c r="F152" s="164"/>
      <c r="G152" s="540"/>
      <c r="H152" s="508"/>
      <c r="I152" s="564"/>
      <c r="J152" s="565"/>
      <c r="K152" s="566"/>
    </row>
    <row r="153" spans="2:11" ht="17.25" customHeight="1">
      <c r="B153" s="225"/>
      <c r="C153" s="163"/>
      <c r="D153" s="538"/>
      <c r="E153" s="539"/>
      <c r="F153" s="165"/>
      <c r="G153" s="541"/>
      <c r="H153" s="509"/>
      <c r="I153" s="561"/>
      <c r="J153" s="562"/>
      <c r="K153" s="563"/>
    </row>
    <row r="154" spans="2:11" ht="17.25" customHeight="1">
      <c r="B154" s="222"/>
      <c r="C154" s="162"/>
      <c r="D154" s="536"/>
      <c r="E154" s="537"/>
      <c r="F154" s="164"/>
      <c r="G154" s="540"/>
      <c r="H154" s="508"/>
      <c r="I154" s="564"/>
      <c r="J154" s="565"/>
      <c r="K154" s="566"/>
    </row>
    <row r="155" spans="2:11" ht="17.25" customHeight="1">
      <c r="B155" s="225"/>
      <c r="C155" s="163"/>
      <c r="D155" s="538"/>
      <c r="E155" s="539"/>
      <c r="F155" s="165"/>
      <c r="G155" s="541"/>
      <c r="H155" s="509"/>
      <c r="I155" s="561"/>
      <c r="J155" s="562"/>
      <c r="K155" s="563"/>
    </row>
    <row r="156" spans="2:11" ht="17.25" customHeight="1">
      <c r="B156" s="222"/>
      <c r="C156" s="162"/>
      <c r="D156" s="536"/>
      <c r="E156" s="537"/>
      <c r="F156" s="164"/>
      <c r="G156" s="540"/>
      <c r="H156" s="508"/>
      <c r="I156" s="564"/>
      <c r="J156" s="565"/>
      <c r="K156" s="566"/>
    </row>
    <row r="157" spans="2:11" ht="17.25" customHeight="1">
      <c r="B157" s="225"/>
      <c r="C157" s="163"/>
      <c r="D157" s="538"/>
      <c r="E157" s="539"/>
      <c r="F157" s="165"/>
      <c r="G157" s="541"/>
      <c r="H157" s="509"/>
      <c r="I157" s="561"/>
      <c r="J157" s="562"/>
      <c r="K157" s="563"/>
    </row>
    <row r="158" spans="2:11" ht="17.25" customHeight="1">
      <c r="B158" s="222"/>
      <c r="C158" s="162"/>
      <c r="D158" s="536"/>
      <c r="E158" s="537"/>
      <c r="F158" s="164"/>
      <c r="G158" s="540"/>
      <c r="H158" s="508"/>
      <c r="I158" s="564"/>
      <c r="J158" s="565"/>
      <c r="K158" s="566"/>
    </row>
    <row r="159" spans="2:11" ht="17.25" customHeight="1">
      <c r="B159" s="225"/>
      <c r="C159" s="163"/>
      <c r="D159" s="538"/>
      <c r="E159" s="539"/>
      <c r="F159" s="165"/>
      <c r="G159" s="541"/>
      <c r="H159" s="509"/>
      <c r="I159" s="561"/>
      <c r="J159" s="562"/>
      <c r="K159" s="563"/>
    </row>
    <row r="160" spans="2:11" ht="17.25" customHeight="1">
      <c r="B160" s="222"/>
      <c r="C160" s="162" t="str">
        <f>B138&amp;"-計"</f>
        <v>A-1-2-4-計</v>
      </c>
      <c r="D160" s="536"/>
      <c r="E160" s="537"/>
      <c r="F160" s="164"/>
      <c r="G160" s="540"/>
      <c r="H160" s="508"/>
      <c r="I160" s="564"/>
      <c r="J160" s="565"/>
      <c r="K160" s="566"/>
    </row>
    <row r="161" spans="2:11" ht="17.25" customHeight="1">
      <c r="B161" s="225"/>
      <c r="C161" s="163"/>
      <c r="D161" s="538"/>
      <c r="E161" s="539"/>
      <c r="F161" s="231"/>
      <c r="G161" s="541"/>
      <c r="H161" s="509"/>
      <c r="I161" s="561"/>
      <c r="J161" s="562"/>
      <c r="K161" s="563"/>
    </row>
    <row r="162" spans="4:11" ht="17.25" customHeight="1">
      <c r="D162" s="237"/>
      <c r="E162" s="237"/>
      <c r="I162" s="259"/>
      <c r="J162" s="259"/>
      <c r="K162" s="259"/>
    </row>
    <row r="163" spans="4:11" ht="17.25" customHeight="1">
      <c r="D163" s="237"/>
      <c r="E163" s="237"/>
      <c r="I163" s="259"/>
      <c r="J163" s="259"/>
      <c r="K163" s="259"/>
    </row>
  </sheetData>
  <sheetProtection/>
  <mergeCells count="352">
    <mergeCell ref="D156:E157"/>
    <mergeCell ref="G156:G157"/>
    <mergeCell ref="H156:H157"/>
    <mergeCell ref="I156:K156"/>
    <mergeCell ref="I157:K157"/>
    <mergeCell ref="D160:E161"/>
    <mergeCell ref="G160:G161"/>
    <mergeCell ref="H160:H161"/>
    <mergeCell ref="I160:K160"/>
    <mergeCell ref="I161:K161"/>
    <mergeCell ref="D158:E159"/>
    <mergeCell ref="G158:G159"/>
    <mergeCell ref="H158:H159"/>
    <mergeCell ref="I158:K158"/>
    <mergeCell ref="I159:K159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34:E135"/>
    <mergeCell ref="G134:G135"/>
    <mergeCell ref="H134:H135"/>
    <mergeCell ref="I134:K134"/>
    <mergeCell ref="I135:K135"/>
    <mergeCell ref="D138:E139"/>
    <mergeCell ref="G138:G139"/>
    <mergeCell ref="H138:H139"/>
    <mergeCell ref="I138:K138"/>
    <mergeCell ref="I139:K13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24:E125"/>
    <mergeCell ref="G124:G125"/>
    <mergeCell ref="H124:H125"/>
    <mergeCell ref="I124:K124"/>
    <mergeCell ref="I125:K125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08:E109"/>
    <mergeCell ref="G108:G109"/>
    <mergeCell ref="H108:H109"/>
    <mergeCell ref="I108:K108"/>
    <mergeCell ref="I109:K109"/>
    <mergeCell ref="D104:E105"/>
    <mergeCell ref="G104:G105"/>
    <mergeCell ref="H104:H105"/>
    <mergeCell ref="I104:K104"/>
    <mergeCell ref="I105:K105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82:E83"/>
    <mergeCell ref="G82:G83"/>
    <mergeCell ref="H82:H83"/>
    <mergeCell ref="I82:K82"/>
    <mergeCell ref="I83:K83"/>
    <mergeCell ref="D86:E87"/>
    <mergeCell ref="G86:G87"/>
    <mergeCell ref="H86:H87"/>
    <mergeCell ref="I86:K86"/>
    <mergeCell ref="I87:K87"/>
    <mergeCell ref="D80:E81"/>
    <mergeCell ref="G80:G81"/>
    <mergeCell ref="H80:H81"/>
    <mergeCell ref="I80:K80"/>
    <mergeCell ref="I81:K81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4:E25"/>
    <mergeCell ref="G24:G25"/>
    <mergeCell ref="H24:H25"/>
    <mergeCell ref="I24:K24"/>
    <mergeCell ref="I25:K25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8:E9"/>
    <mergeCell ref="G8:G9"/>
    <mergeCell ref="H8:H9"/>
    <mergeCell ref="I8:K8"/>
    <mergeCell ref="I9:K9"/>
    <mergeCell ref="D22:E23"/>
    <mergeCell ref="G22:G23"/>
    <mergeCell ref="H22:H23"/>
    <mergeCell ref="I22:K22"/>
    <mergeCell ref="I23:K23"/>
    <mergeCell ref="B3:K3"/>
    <mergeCell ref="C5:C7"/>
    <mergeCell ref="D5:E7"/>
    <mergeCell ref="G5:G6"/>
    <mergeCell ref="H5:H6"/>
    <mergeCell ref="I5:K7"/>
    <mergeCell ref="D16:E17"/>
    <mergeCell ref="G16:G17"/>
    <mergeCell ref="H16:H17"/>
    <mergeCell ref="D18:E19"/>
    <mergeCell ref="G18:G19"/>
    <mergeCell ref="H18:H1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5" manualBreakCount="5">
    <brk id="33" max="10" man="1"/>
    <brk id="59" max="255" man="1"/>
    <brk id="85" max="10" man="1"/>
    <brk id="111" max="10" man="1"/>
    <brk id="13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19"/>
  <sheetViews>
    <sheetView view="pageBreakPreview" zoomScale="80" zoomScaleSheetLayoutView="80" zoomScalePageLayoutView="0" workbookViewId="0" topLeftCell="A1">
      <selection activeCell="A320" sqref="A320:IV1905"/>
    </sheetView>
  </sheetViews>
  <sheetFormatPr defaultColWidth="8.59765625" defaultRowHeight="15"/>
  <cols>
    <col min="1" max="1" width="1.203125" style="221" customWidth="1"/>
    <col min="2" max="2" width="8.59765625" style="236" customWidth="1"/>
    <col min="3" max="3" width="46" style="221" customWidth="1"/>
    <col min="4" max="4" width="9" style="221" customWidth="1"/>
    <col min="5" max="5" width="4" style="221" customWidth="1"/>
    <col min="6" max="6" width="4.5" style="221" customWidth="1"/>
    <col min="7" max="7" width="18.09765625" style="221" customWidth="1"/>
    <col min="8" max="8" width="21" style="238" customWidth="1"/>
    <col min="9" max="9" width="6.69921875" style="299" bestFit="1" customWidth="1"/>
    <col min="10" max="10" width="9.3984375" style="299" bestFit="1" customWidth="1"/>
    <col min="11" max="11" width="5.8984375" style="299" bestFit="1" customWidth="1"/>
    <col min="12" max="12" width="1.203125" style="221" customWidth="1"/>
    <col min="13" max="16384" width="8.59765625" style="221" customWidth="1"/>
  </cols>
  <sheetData>
    <row r="1" spans="1:12" ht="14.25">
      <c r="A1" s="219"/>
      <c r="B1" s="220"/>
      <c r="C1" s="219"/>
      <c r="D1" s="219"/>
      <c r="E1" s="219"/>
      <c r="F1" s="219"/>
      <c r="G1" s="219"/>
      <c r="H1" s="142"/>
      <c r="I1" s="219"/>
      <c r="J1" s="219"/>
      <c r="K1" s="219"/>
      <c r="L1" s="219"/>
    </row>
    <row r="2" spans="1:12" ht="14.25">
      <c r="A2" s="219"/>
      <c r="B2" s="220"/>
      <c r="C2" s="219"/>
      <c r="D2" s="219"/>
      <c r="E2" s="219"/>
      <c r="F2" s="219"/>
      <c r="G2" s="219"/>
      <c r="H2" s="142"/>
      <c r="I2" s="219"/>
      <c r="J2" s="219"/>
      <c r="K2" s="219"/>
      <c r="L2" s="219"/>
    </row>
    <row r="3" spans="2:12" ht="28.5">
      <c r="B3" s="542" t="s">
        <v>31</v>
      </c>
      <c r="C3" s="543"/>
      <c r="D3" s="543"/>
      <c r="E3" s="543"/>
      <c r="F3" s="543"/>
      <c r="G3" s="543"/>
      <c r="H3" s="543"/>
      <c r="I3" s="543"/>
      <c r="J3" s="543"/>
      <c r="K3" s="543"/>
      <c r="L3" s="219"/>
    </row>
    <row r="4" spans="1:12" ht="14.25">
      <c r="A4" s="219"/>
      <c r="B4" s="220"/>
      <c r="C4" s="219"/>
      <c r="D4" s="219"/>
      <c r="E4" s="219"/>
      <c r="F4" s="219"/>
      <c r="G4" s="219"/>
      <c r="H4" s="142"/>
      <c r="I4" s="219"/>
      <c r="J4" s="219"/>
      <c r="K4" s="219"/>
      <c r="L4" s="219"/>
    </row>
    <row r="5" spans="1:12" ht="13.5" customHeight="1">
      <c r="A5" s="219"/>
      <c r="B5" s="222"/>
      <c r="C5" s="544" t="s">
        <v>0</v>
      </c>
      <c r="D5" s="547" t="s">
        <v>1</v>
      </c>
      <c r="E5" s="548"/>
      <c r="F5" s="223" t="s">
        <v>2</v>
      </c>
      <c r="G5" s="553" t="s">
        <v>3</v>
      </c>
      <c r="H5" s="525" t="s">
        <v>4</v>
      </c>
      <c r="I5" s="547" t="s">
        <v>5</v>
      </c>
      <c r="J5" s="555"/>
      <c r="K5" s="548"/>
      <c r="L5" s="219"/>
    </row>
    <row r="6" spans="1:12" ht="14.25">
      <c r="A6" s="219"/>
      <c r="B6" s="224"/>
      <c r="C6" s="545"/>
      <c r="D6" s="549"/>
      <c r="E6" s="550"/>
      <c r="F6" s="200"/>
      <c r="G6" s="554"/>
      <c r="H6" s="526"/>
      <c r="I6" s="549"/>
      <c r="J6" s="556"/>
      <c r="K6" s="550"/>
      <c r="L6" s="219"/>
    </row>
    <row r="7" spans="1:12" ht="14.25" customHeight="1">
      <c r="A7" s="219"/>
      <c r="B7" s="225"/>
      <c r="C7" s="546"/>
      <c r="D7" s="551"/>
      <c r="E7" s="552"/>
      <c r="F7" s="226" t="s">
        <v>6</v>
      </c>
      <c r="G7" s="227" t="s">
        <v>7</v>
      </c>
      <c r="H7" s="170" t="s">
        <v>7</v>
      </c>
      <c r="I7" s="551"/>
      <c r="J7" s="557"/>
      <c r="K7" s="552"/>
      <c r="L7" s="219"/>
    </row>
    <row r="8" spans="2:11" ht="17.25" customHeight="1">
      <c r="B8" s="228" t="s">
        <v>86</v>
      </c>
      <c r="C8" s="162" t="s">
        <v>24</v>
      </c>
      <c r="D8" s="536"/>
      <c r="E8" s="537"/>
      <c r="F8" s="164"/>
      <c r="G8" s="540"/>
      <c r="H8" s="508"/>
      <c r="I8" s="558"/>
      <c r="J8" s="559"/>
      <c r="K8" s="560"/>
    </row>
    <row r="9" spans="2:11" ht="17.25" customHeight="1">
      <c r="B9" s="225"/>
      <c r="C9" s="163"/>
      <c r="D9" s="538"/>
      <c r="E9" s="539"/>
      <c r="F9" s="231"/>
      <c r="G9" s="541"/>
      <c r="H9" s="509"/>
      <c r="I9" s="571"/>
      <c r="J9" s="572"/>
      <c r="K9" s="573"/>
    </row>
    <row r="10" spans="2:11" ht="17.25" customHeight="1">
      <c r="B10" s="224"/>
      <c r="C10" s="200"/>
      <c r="D10" s="201"/>
      <c r="E10" s="202"/>
      <c r="F10" s="203"/>
      <c r="G10" s="199"/>
      <c r="H10" s="204"/>
      <c r="I10" s="296"/>
      <c r="J10" s="297"/>
      <c r="K10" s="298"/>
    </row>
    <row r="11" spans="2:11" ht="17.25" customHeight="1">
      <c r="B11" s="224"/>
      <c r="C11" s="200"/>
      <c r="D11" s="201"/>
      <c r="E11" s="202"/>
      <c r="F11" s="203"/>
      <c r="G11" s="199"/>
      <c r="H11" s="204"/>
      <c r="I11" s="296"/>
      <c r="J11" s="297"/>
      <c r="K11" s="298"/>
    </row>
    <row r="12" spans="2:11" ht="17.25" customHeight="1">
      <c r="B12" s="232" t="s">
        <v>648</v>
      </c>
      <c r="C12" s="162" t="s">
        <v>657</v>
      </c>
      <c r="D12" s="491">
        <v>1</v>
      </c>
      <c r="E12" s="492"/>
      <c r="F12" s="31"/>
      <c r="G12" s="574"/>
      <c r="H12" s="508"/>
      <c r="I12" s="565"/>
      <c r="J12" s="565"/>
      <c r="K12" s="566"/>
    </row>
    <row r="13" spans="2:11" ht="17.25" customHeight="1">
      <c r="B13" s="233"/>
      <c r="C13" s="163"/>
      <c r="D13" s="493"/>
      <c r="E13" s="494"/>
      <c r="F13" s="36" t="s">
        <v>8</v>
      </c>
      <c r="G13" s="575"/>
      <c r="H13" s="509"/>
      <c r="I13" s="562"/>
      <c r="J13" s="562"/>
      <c r="K13" s="563"/>
    </row>
    <row r="14" spans="2:11" ht="17.25" customHeight="1">
      <c r="B14" s="228" t="s">
        <v>655</v>
      </c>
      <c r="C14" s="162" t="s">
        <v>725</v>
      </c>
      <c r="D14" s="536">
        <v>1</v>
      </c>
      <c r="E14" s="537"/>
      <c r="F14" s="164"/>
      <c r="G14" s="540"/>
      <c r="H14" s="508"/>
      <c r="I14" s="564"/>
      <c r="J14" s="565"/>
      <c r="K14" s="566"/>
    </row>
    <row r="15" spans="2:11" ht="17.25" customHeight="1">
      <c r="B15" s="225"/>
      <c r="C15" s="163"/>
      <c r="D15" s="538"/>
      <c r="E15" s="539"/>
      <c r="F15" s="165" t="s">
        <v>342</v>
      </c>
      <c r="G15" s="541"/>
      <c r="H15" s="509"/>
      <c r="I15" s="561"/>
      <c r="J15" s="562"/>
      <c r="K15" s="563"/>
    </row>
    <row r="16" spans="2:11" ht="17.25" customHeight="1">
      <c r="B16" s="234" t="s">
        <v>656</v>
      </c>
      <c r="C16" s="162" t="s">
        <v>505</v>
      </c>
      <c r="D16" s="536">
        <v>1</v>
      </c>
      <c r="E16" s="537"/>
      <c r="F16" s="164"/>
      <c r="G16" s="540"/>
      <c r="H16" s="508"/>
      <c r="I16" s="256"/>
      <c r="J16" s="257"/>
      <c r="K16" s="258"/>
    </row>
    <row r="17" spans="2:11" ht="17.25" customHeight="1">
      <c r="B17" s="233"/>
      <c r="C17" s="163"/>
      <c r="D17" s="538"/>
      <c r="E17" s="539"/>
      <c r="F17" s="231" t="s">
        <v>342</v>
      </c>
      <c r="G17" s="541"/>
      <c r="H17" s="509"/>
      <c r="I17" s="256"/>
      <c r="J17" s="257"/>
      <c r="K17" s="258"/>
    </row>
    <row r="18" spans="2:11" ht="17.25" customHeight="1">
      <c r="B18" s="234"/>
      <c r="C18" s="200"/>
      <c r="D18" s="201"/>
      <c r="E18" s="202"/>
      <c r="F18" s="203"/>
      <c r="G18" s="199"/>
      <c r="H18" s="204"/>
      <c r="I18" s="564"/>
      <c r="J18" s="565"/>
      <c r="K18" s="566"/>
    </row>
    <row r="19" spans="2:11" ht="17.25" customHeight="1">
      <c r="B19" s="233"/>
      <c r="C19" s="163"/>
      <c r="D19" s="217"/>
      <c r="E19" s="218"/>
      <c r="F19" s="235"/>
      <c r="G19" s="216"/>
      <c r="H19" s="169"/>
      <c r="I19" s="561"/>
      <c r="J19" s="562"/>
      <c r="K19" s="563"/>
    </row>
    <row r="20" spans="2:11" ht="17.25" customHeight="1">
      <c r="B20" s="228"/>
      <c r="C20" s="162"/>
      <c r="D20" s="491"/>
      <c r="E20" s="492"/>
      <c r="F20" s="31"/>
      <c r="G20" s="540"/>
      <c r="H20" s="508"/>
      <c r="I20" s="564"/>
      <c r="J20" s="565"/>
      <c r="K20" s="566"/>
    </row>
    <row r="21" spans="2:11" ht="17.25" customHeight="1">
      <c r="B21" s="225"/>
      <c r="C21" s="163"/>
      <c r="D21" s="493"/>
      <c r="E21" s="494"/>
      <c r="F21" s="33"/>
      <c r="G21" s="541"/>
      <c r="H21" s="576"/>
      <c r="I21" s="561"/>
      <c r="J21" s="562"/>
      <c r="K21" s="563"/>
    </row>
    <row r="22" spans="2:11" ht="17.25" customHeight="1">
      <c r="B22" s="228"/>
      <c r="C22" s="162"/>
      <c r="D22" s="536"/>
      <c r="E22" s="537"/>
      <c r="F22" s="164"/>
      <c r="G22" s="540"/>
      <c r="H22" s="508"/>
      <c r="I22" s="564"/>
      <c r="J22" s="565"/>
      <c r="K22" s="566"/>
    </row>
    <row r="23" spans="2:11" ht="17.25" customHeight="1">
      <c r="B23" s="225"/>
      <c r="C23" s="163"/>
      <c r="D23" s="538"/>
      <c r="E23" s="539"/>
      <c r="F23" s="165"/>
      <c r="G23" s="541"/>
      <c r="H23" s="509"/>
      <c r="I23" s="561"/>
      <c r="J23" s="562"/>
      <c r="K23" s="563"/>
    </row>
    <row r="24" spans="2:11" ht="17.25" customHeight="1">
      <c r="B24" s="234"/>
      <c r="C24" s="162"/>
      <c r="D24" s="536"/>
      <c r="E24" s="537"/>
      <c r="F24" s="164"/>
      <c r="G24" s="540"/>
      <c r="H24" s="508"/>
      <c r="I24" s="564"/>
      <c r="J24" s="565"/>
      <c r="K24" s="566"/>
    </row>
    <row r="25" spans="2:11" ht="17.25" customHeight="1">
      <c r="B25" s="233"/>
      <c r="C25" s="163"/>
      <c r="D25" s="538"/>
      <c r="E25" s="539"/>
      <c r="F25" s="231"/>
      <c r="G25" s="541"/>
      <c r="H25" s="509"/>
      <c r="I25" s="561"/>
      <c r="J25" s="562"/>
      <c r="K25" s="563"/>
    </row>
    <row r="26" spans="2:11" ht="17.25" customHeight="1">
      <c r="B26" s="222"/>
      <c r="C26" s="200"/>
      <c r="D26" s="201"/>
      <c r="E26" s="202"/>
      <c r="F26" s="203"/>
      <c r="G26" s="199"/>
      <c r="H26" s="204"/>
      <c r="I26" s="564"/>
      <c r="J26" s="565"/>
      <c r="K26" s="566"/>
    </row>
    <row r="27" spans="2:11" ht="17.25" customHeight="1">
      <c r="B27" s="225"/>
      <c r="C27" s="163"/>
      <c r="D27" s="217"/>
      <c r="E27" s="218"/>
      <c r="F27" s="235"/>
      <c r="G27" s="216"/>
      <c r="H27" s="169"/>
      <c r="I27" s="561"/>
      <c r="J27" s="562"/>
      <c r="K27" s="563"/>
    </row>
    <row r="28" spans="2:11" ht="17.25" customHeight="1">
      <c r="B28" s="222"/>
      <c r="C28" s="162"/>
      <c r="D28" s="536"/>
      <c r="E28" s="537"/>
      <c r="F28" s="164"/>
      <c r="G28" s="540"/>
      <c r="H28" s="508"/>
      <c r="I28" s="564"/>
      <c r="J28" s="565"/>
      <c r="K28" s="566"/>
    </row>
    <row r="29" spans="2:11" ht="17.25" customHeight="1">
      <c r="B29" s="225"/>
      <c r="C29" s="163"/>
      <c r="D29" s="538"/>
      <c r="E29" s="539"/>
      <c r="F29" s="165"/>
      <c r="G29" s="541"/>
      <c r="H29" s="509"/>
      <c r="I29" s="561"/>
      <c r="J29" s="562"/>
      <c r="K29" s="563"/>
    </row>
    <row r="30" spans="2:11" ht="17.25" customHeight="1">
      <c r="B30" s="222"/>
      <c r="C30" s="162" t="str">
        <f>B8&amp;"-計"</f>
        <v>A-1-3-計</v>
      </c>
      <c r="D30" s="536"/>
      <c r="E30" s="537"/>
      <c r="F30" s="164"/>
      <c r="G30" s="540"/>
      <c r="H30" s="508"/>
      <c r="I30" s="564"/>
      <c r="J30" s="565"/>
      <c r="K30" s="566"/>
    </row>
    <row r="31" spans="2:11" ht="17.25" customHeight="1">
      <c r="B31" s="225"/>
      <c r="C31" s="163"/>
      <c r="D31" s="538"/>
      <c r="E31" s="539"/>
      <c r="F31" s="231"/>
      <c r="G31" s="541"/>
      <c r="H31" s="509"/>
      <c r="I31" s="561"/>
      <c r="J31" s="562"/>
      <c r="K31" s="563"/>
    </row>
    <row r="32" spans="4:11" ht="17.25" customHeight="1">
      <c r="D32" s="237"/>
      <c r="E32" s="237"/>
      <c r="I32" s="259"/>
      <c r="J32" s="259"/>
      <c r="K32" s="259"/>
    </row>
    <row r="33" spans="4:11" ht="17.25" customHeight="1">
      <c r="D33" s="237"/>
      <c r="E33" s="237"/>
      <c r="I33" s="259"/>
      <c r="J33" s="259"/>
      <c r="K33" s="259"/>
    </row>
    <row r="34" spans="2:11" ht="17.25" customHeight="1">
      <c r="B34" s="228" t="s">
        <v>648</v>
      </c>
      <c r="C34" s="162" t="s">
        <v>657</v>
      </c>
      <c r="D34" s="536"/>
      <c r="E34" s="537"/>
      <c r="F34" s="164"/>
      <c r="G34" s="569"/>
      <c r="H34" s="508"/>
      <c r="I34" s="564"/>
      <c r="J34" s="565"/>
      <c r="K34" s="566"/>
    </row>
    <row r="35" spans="2:11" ht="17.25" customHeight="1">
      <c r="B35" s="239"/>
      <c r="C35" s="163"/>
      <c r="D35" s="538"/>
      <c r="E35" s="539"/>
      <c r="F35" s="165"/>
      <c r="G35" s="570"/>
      <c r="H35" s="509"/>
      <c r="I35" s="561"/>
      <c r="J35" s="562"/>
      <c r="K35" s="563"/>
    </row>
    <row r="36" spans="2:11" ht="17.25" customHeight="1">
      <c r="B36" s="232"/>
      <c r="C36" s="162"/>
      <c r="D36" s="536"/>
      <c r="E36" s="537"/>
      <c r="F36" s="164"/>
      <c r="G36" s="540"/>
      <c r="H36" s="508"/>
      <c r="I36" s="564"/>
      <c r="J36" s="565"/>
      <c r="K36" s="566"/>
    </row>
    <row r="37" spans="2:11" ht="17.25" customHeight="1">
      <c r="B37" s="225"/>
      <c r="C37" s="163"/>
      <c r="D37" s="538"/>
      <c r="E37" s="539"/>
      <c r="F37" s="165"/>
      <c r="G37" s="541"/>
      <c r="H37" s="509"/>
      <c r="I37" s="561"/>
      <c r="J37" s="562"/>
      <c r="K37" s="563"/>
    </row>
    <row r="38" spans="2:11" ht="17.25" customHeight="1">
      <c r="B38" s="234"/>
      <c r="C38" s="162"/>
      <c r="D38" s="536"/>
      <c r="E38" s="537"/>
      <c r="F38" s="164"/>
      <c r="G38" s="540"/>
      <c r="H38" s="508"/>
      <c r="I38" s="564"/>
      <c r="J38" s="565"/>
      <c r="K38" s="566"/>
    </row>
    <row r="39" spans="2:11" ht="17.25" customHeight="1">
      <c r="B39" s="233"/>
      <c r="C39" s="163"/>
      <c r="D39" s="538"/>
      <c r="E39" s="539"/>
      <c r="F39" s="165"/>
      <c r="G39" s="541"/>
      <c r="H39" s="509"/>
      <c r="I39" s="561"/>
      <c r="J39" s="562"/>
      <c r="K39" s="563"/>
    </row>
    <row r="40" spans="2:11" ht="17.25" customHeight="1">
      <c r="B40" s="234"/>
      <c r="C40" s="162" t="s">
        <v>507</v>
      </c>
      <c r="D40" s="491">
        <v>3</v>
      </c>
      <c r="E40" s="492"/>
      <c r="F40" s="31"/>
      <c r="G40" s="540"/>
      <c r="H40" s="508"/>
      <c r="I40" s="564"/>
      <c r="J40" s="565"/>
      <c r="K40" s="566"/>
    </row>
    <row r="41" spans="2:11" ht="17.25" customHeight="1">
      <c r="B41" s="233"/>
      <c r="C41" s="163" t="s">
        <v>508</v>
      </c>
      <c r="D41" s="493"/>
      <c r="E41" s="494"/>
      <c r="F41" s="33" t="s">
        <v>509</v>
      </c>
      <c r="G41" s="541"/>
      <c r="H41" s="509"/>
      <c r="I41" s="561"/>
      <c r="J41" s="562"/>
      <c r="K41" s="563"/>
    </row>
    <row r="42" spans="2:11" ht="17.25" customHeight="1">
      <c r="B42" s="234"/>
      <c r="C42" s="162"/>
      <c r="D42" s="491">
        <v>1</v>
      </c>
      <c r="E42" s="492"/>
      <c r="F42" s="31"/>
      <c r="G42" s="540"/>
      <c r="H42" s="508"/>
      <c r="I42" s="564"/>
      <c r="J42" s="565"/>
      <c r="K42" s="566"/>
    </row>
    <row r="43" spans="2:11" ht="17.25" customHeight="1">
      <c r="B43" s="233"/>
      <c r="C43" s="163" t="s">
        <v>510</v>
      </c>
      <c r="D43" s="493"/>
      <c r="E43" s="494"/>
      <c r="F43" s="33" t="s">
        <v>444</v>
      </c>
      <c r="G43" s="541"/>
      <c r="H43" s="509"/>
      <c r="I43" s="561"/>
      <c r="J43" s="562"/>
      <c r="K43" s="563"/>
    </row>
    <row r="44" spans="2:11" ht="17.25" customHeight="1">
      <c r="B44" s="234"/>
      <c r="C44" s="162"/>
      <c r="D44" s="536"/>
      <c r="E44" s="537"/>
      <c r="F44" s="164"/>
      <c r="G44" s="540"/>
      <c r="H44" s="508"/>
      <c r="I44" s="564"/>
      <c r="J44" s="565"/>
      <c r="K44" s="566"/>
    </row>
    <row r="45" spans="2:11" ht="17.25" customHeight="1">
      <c r="B45" s="225"/>
      <c r="C45" s="163"/>
      <c r="D45" s="538"/>
      <c r="E45" s="539"/>
      <c r="F45" s="165"/>
      <c r="G45" s="541"/>
      <c r="H45" s="509"/>
      <c r="I45" s="561"/>
      <c r="J45" s="562"/>
      <c r="K45" s="563"/>
    </row>
    <row r="46" spans="2:11" ht="17.25" customHeight="1">
      <c r="B46" s="222"/>
      <c r="C46" s="162"/>
      <c r="D46" s="536"/>
      <c r="E46" s="537"/>
      <c r="F46" s="164"/>
      <c r="G46" s="540"/>
      <c r="H46" s="508"/>
      <c r="I46" s="564"/>
      <c r="J46" s="565"/>
      <c r="K46" s="566"/>
    </row>
    <row r="47" spans="2:11" ht="17.25" customHeight="1">
      <c r="B47" s="225"/>
      <c r="C47" s="163"/>
      <c r="D47" s="538"/>
      <c r="E47" s="539"/>
      <c r="F47" s="165"/>
      <c r="G47" s="541"/>
      <c r="H47" s="509"/>
      <c r="I47" s="561"/>
      <c r="J47" s="562"/>
      <c r="K47" s="563"/>
    </row>
    <row r="48" spans="2:11" ht="17.25" customHeight="1">
      <c r="B48" s="222"/>
      <c r="C48" s="162"/>
      <c r="D48" s="536"/>
      <c r="E48" s="537"/>
      <c r="F48" s="164"/>
      <c r="G48" s="540"/>
      <c r="H48" s="508"/>
      <c r="I48" s="564"/>
      <c r="J48" s="565"/>
      <c r="K48" s="566"/>
    </row>
    <row r="49" spans="2:11" ht="17.25" customHeight="1">
      <c r="B49" s="225"/>
      <c r="C49" s="163"/>
      <c r="D49" s="538"/>
      <c r="E49" s="539"/>
      <c r="F49" s="165"/>
      <c r="G49" s="541"/>
      <c r="H49" s="509"/>
      <c r="I49" s="561"/>
      <c r="J49" s="562"/>
      <c r="K49" s="563"/>
    </row>
    <row r="50" spans="2:11" ht="17.25" customHeight="1">
      <c r="B50" s="222"/>
      <c r="C50" s="162"/>
      <c r="D50" s="536"/>
      <c r="E50" s="537"/>
      <c r="F50" s="164"/>
      <c r="G50" s="540"/>
      <c r="H50" s="508"/>
      <c r="I50" s="564"/>
      <c r="J50" s="565"/>
      <c r="K50" s="566"/>
    </row>
    <row r="51" spans="2:11" ht="17.25" customHeight="1">
      <c r="B51" s="225"/>
      <c r="C51" s="163"/>
      <c r="D51" s="538"/>
      <c r="E51" s="539"/>
      <c r="F51" s="165"/>
      <c r="G51" s="541"/>
      <c r="H51" s="509"/>
      <c r="I51" s="561"/>
      <c r="J51" s="562"/>
      <c r="K51" s="563"/>
    </row>
    <row r="52" spans="2:11" ht="17.25" customHeight="1">
      <c r="B52" s="222"/>
      <c r="C52" s="162"/>
      <c r="D52" s="536"/>
      <c r="E52" s="537"/>
      <c r="F52" s="164"/>
      <c r="G52" s="540"/>
      <c r="H52" s="508"/>
      <c r="I52" s="564"/>
      <c r="J52" s="565"/>
      <c r="K52" s="566"/>
    </row>
    <row r="53" spans="2:11" ht="17.25" customHeight="1">
      <c r="B53" s="225"/>
      <c r="C53" s="163"/>
      <c r="D53" s="538"/>
      <c r="E53" s="539"/>
      <c r="F53" s="165"/>
      <c r="G53" s="541"/>
      <c r="H53" s="509"/>
      <c r="I53" s="561"/>
      <c r="J53" s="562"/>
      <c r="K53" s="563"/>
    </row>
    <row r="54" spans="2:11" ht="17.25" customHeight="1">
      <c r="B54" s="222"/>
      <c r="C54" s="162"/>
      <c r="D54" s="536"/>
      <c r="E54" s="537"/>
      <c r="F54" s="164"/>
      <c r="G54" s="540"/>
      <c r="H54" s="508"/>
      <c r="I54" s="564"/>
      <c r="J54" s="565"/>
      <c r="K54" s="566"/>
    </row>
    <row r="55" spans="2:11" ht="17.25" customHeight="1">
      <c r="B55" s="225"/>
      <c r="C55" s="163"/>
      <c r="D55" s="538"/>
      <c r="E55" s="539"/>
      <c r="F55" s="165"/>
      <c r="G55" s="541"/>
      <c r="H55" s="509"/>
      <c r="I55" s="561"/>
      <c r="J55" s="562"/>
      <c r="K55" s="563"/>
    </row>
    <row r="56" spans="2:11" ht="17.25" customHeight="1">
      <c r="B56" s="222"/>
      <c r="C56" s="162"/>
      <c r="D56" s="536"/>
      <c r="E56" s="537"/>
      <c r="F56" s="164"/>
      <c r="G56" s="540"/>
      <c r="H56" s="508"/>
      <c r="I56" s="564"/>
      <c r="J56" s="565"/>
      <c r="K56" s="566"/>
    </row>
    <row r="57" spans="2:11" ht="17.25" customHeight="1">
      <c r="B57" s="225"/>
      <c r="C57" s="163" t="s">
        <v>658</v>
      </c>
      <c r="D57" s="538"/>
      <c r="E57" s="539"/>
      <c r="F57" s="231"/>
      <c r="G57" s="541"/>
      <c r="H57" s="509"/>
      <c r="I57" s="561"/>
      <c r="J57" s="562"/>
      <c r="K57" s="563"/>
    </row>
    <row r="58" spans="4:11" ht="17.25" customHeight="1">
      <c r="D58" s="237"/>
      <c r="E58" s="237"/>
      <c r="I58" s="259"/>
      <c r="J58" s="259"/>
      <c r="K58" s="259"/>
    </row>
    <row r="59" spans="4:11" ht="17.25" customHeight="1">
      <c r="D59" s="237"/>
      <c r="E59" s="237"/>
      <c r="I59" s="259"/>
      <c r="J59" s="259"/>
      <c r="K59" s="259"/>
    </row>
    <row r="60" spans="2:11" ht="17.25" customHeight="1">
      <c r="B60" s="228" t="s">
        <v>655</v>
      </c>
      <c r="C60" s="162" t="s">
        <v>724</v>
      </c>
      <c r="D60" s="536"/>
      <c r="E60" s="537"/>
      <c r="F60" s="164"/>
      <c r="G60" s="569"/>
      <c r="H60" s="508"/>
      <c r="I60" s="564"/>
      <c r="J60" s="565"/>
      <c r="K60" s="566"/>
    </row>
    <row r="61" spans="2:11" ht="17.25" customHeight="1">
      <c r="B61" s="239"/>
      <c r="C61" s="163"/>
      <c r="D61" s="538"/>
      <c r="E61" s="539"/>
      <c r="F61" s="165"/>
      <c r="G61" s="570"/>
      <c r="H61" s="509"/>
      <c r="I61" s="561"/>
      <c r="J61" s="562"/>
      <c r="K61" s="563"/>
    </row>
    <row r="62" spans="2:11" ht="17.25" customHeight="1">
      <c r="B62" s="232"/>
      <c r="C62" s="162"/>
      <c r="D62" s="536"/>
      <c r="E62" s="537"/>
      <c r="F62" s="164"/>
      <c r="G62" s="540"/>
      <c r="H62" s="508"/>
      <c r="I62" s="564"/>
      <c r="J62" s="565"/>
      <c r="K62" s="566"/>
    </row>
    <row r="63" spans="2:11" ht="17.25" customHeight="1">
      <c r="B63" s="225"/>
      <c r="C63" s="163"/>
      <c r="D63" s="538"/>
      <c r="E63" s="539"/>
      <c r="F63" s="165"/>
      <c r="G63" s="541"/>
      <c r="H63" s="509"/>
      <c r="I63" s="561"/>
      <c r="J63" s="562"/>
      <c r="K63" s="563"/>
    </row>
    <row r="64" spans="2:11" ht="17.25" customHeight="1">
      <c r="B64" s="234"/>
      <c r="C64" s="162"/>
      <c r="D64" s="491">
        <v>1</v>
      </c>
      <c r="E64" s="492"/>
      <c r="F64" s="31"/>
      <c r="G64" s="540"/>
      <c r="H64" s="508"/>
      <c r="I64" s="564"/>
      <c r="J64" s="565"/>
      <c r="K64" s="566"/>
    </row>
    <row r="65" spans="2:11" ht="17.25" customHeight="1">
      <c r="B65" s="240" t="s">
        <v>660</v>
      </c>
      <c r="C65" s="163" t="s">
        <v>511</v>
      </c>
      <c r="D65" s="493"/>
      <c r="E65" s="494"/>
      <c r="F65" s="33" t="s">
        <v>444</v>
      </c>
      <c r="G65" s="541"/>
      <c r="H65" s="509"/>
      <c r="I65" s="561"/>
      <c r="J65" s="562"/>
      <c r="K65" s="563"/>
    </row>
    <row r="66" spans="2:11" ht="17.25" customHeight="1">
      <c r="B66" s="234"/>
      <c r="C66" s="162"/>
      <c r="D66" s="491">
        <v>1</v>
      </c>
      <c r="E66" s="492"/>
      <c r="F66" s="31"/>
      <c r="G66" s="540"/>
      <c r="H66" s="508"/>
      <c r="I66" s="564"/>
      <c r="J66" s="565"/>
      <c r="K66" s="566"/>
    </row>
    <row r="67" spans="2:11" ht="17.25" customHeight="1">
      <c r="B67" s="240" t="s">
        <v>662</v>
      </c>
      <c r="C67" s="163" t="s">
        <v>512</v>
      </c>
      <c r="D67" s="493"/>
      <c r="E67" s="494"/>
      <c r="F67" s="33" t="s">
        <v>444</v>
      </c>
      <c r="G67" s="541"/>
      <c r="H67" s="509"/>
      <c r="I67" s="561"/>
      <c r="J67" s="562"/>
      <c r="K67" s="563"/>
    </row>
    <row r="68" spans="2:11" ht="17.25" customHeight="1">
      <c r="B68" s="234"/>
      <c r="C68" s="162"/>
      <c r="D68" s="491">
        <v>1</v>
      </c>
      <c r="E68" s="492"/>
      <c r="F68" s="31"/>
      <c r="G68" s="540"/>
      <c r="H68" s="508"/>
      <c r="I68" s="564"/>
      <c r="J68" s="565"/>
      <c r="K68" s="566"/>
    </row>
    <row r="69" spans="2:11" ht="17.25" customHeight="1">
      <c r="B69" s="240" t="s">
        <v>664</v>
      </c>
      <c r="C69" s="163" t="s">
        <v>506</v>
      </c>
      <c r="D69" s="493"/>
      <c r="E69" s="494"/>
      <c r="F69" s="33" t="s">
        <v>444</v>
      </c>
      <c r="G69" s="541"/>
      <c r="H69" s="509"/>
      <c r="I69" s="561"/>
      <c r="J69" s="562"/>
      <c r="K69" s="563"/>
    </row>
    <row r="70" spans="2:11" ht="17.25" customHeight="1">
      <c r="B70" s="234"/>
      <c r="C70" s="162"/>
      <c r="D70" s="536"/>
      <c r="E70" s="537"/>
      <c r="F70" s="164"/>
      <c r="G70" s="540"/>
      <c r="H70" s="508"/>
      <c r="I70" s="564"/>
      <c r="J70" s="565"/>
      <c r="K70" s="566"/>
    </row>
    <row r="71" spans="2:11" ht="17.25" customHeight="1">
      <c r="B71" s="225"/>
      <c r="C71" s="163"/>
      <c r="D71" s="538"/>
      <c r="E71" s="539"/>
      <c r="F71" s="165"/>
      <c r="G71" s="541"/>
      <c r="H71" s="509"/>
      <c r="I71" s="561"/>
      <c r="J71" s="562"/>
      <c r="K71" s="563"/>
    </row>
    <row r="72" spans="2:11" ht="17.25" customHeight="1">
      <c r="B72" s="222"/>
      <c r="C72" s="162"/>
      <c r="D72" s="536"/>
      <c r="E72" s="537"/>
      <c r="F72" s="164"/>
      <c r="G72" s="540"/>
      <c r="H72" s="508"/>
      <c r="I72" s="564"/>
      <c r="J72" s="565"/>
      <c r="K72" s="566"/>
    </row>
    <row r="73" spans="2:11" ht="17.25" customHeight="1">
      <c r="B73" s="225"/>
      <c r="C73" s="163"/>
      <c r="D73" s="538"/>
      <c r="E73" s="539"/>
      <c r="F73" s="165"/>
      <c r="G73" s="541"/>
      <c r="H73" s="509"/>
      <c r="I73" s="561"/>
      <c r="J73" s="562"/>
      <c r="K73" s="563"/>
    </row>
    <row r="74" spans="2:11" ht="17.25" customHeight="1">
      <c r="B74" s="222"/>
      <c r="C74" s="162"/>
      <c r="D74" s="536"/>
      <c r="E74" s="537"/>
      <c r="F74" s="164"/>
      <c r="G74" s="540"/>
      <c r="H74" s="508"/>
      <c r="I74" s="564"/>
      <c r="J74" s="565"/>
      <c r="K74" s="566"/>
    </row>
    <row r="75" spans="2:11" ht="17.25" customHeight="1">
      <c r="B75" s="225"/>
      <c r="C75" s="163"/>
      <c r="D75" s="538"/>
      <c r="E75" s="539"/>
      <c r="F75" s="165"/>
      <c r="G75" s="541"/>
      <c r="H75" s="509"/>
      <c r="I75" s="561"/>
      <c r="J75" s="562"/>
      <c r="K75" s="563"/>
    </row>
    <row r="76" spans="2:11" ht="17.25" customHeight="1">
      <c r="B76" s="222"/>
      <c r="C76" s="162"/>
      <c r="D76" s="536"/>
      <c r="E76" s="537"/>
      <c r="F76" s="164"/>
      <c r="G76" s="540"/>
      <c r="H76" s="508"/>
      <c r="I76" s="564"/>
      <c r="J76" s="565"/>
      <c r="K76" s="566"/>
    </row>
    <row r="77" spans="2:11" ht="17.25" customHeight="1">
      <c r="B77" s="225"/>
      <c r="C77" s="163"/>
      <c r="D77" s="538"/>
      <c r="E77" s="539"/>
      <c r="F77" s="165"/>
      <c r="G77" s="541"/>
      <c r="H77" s="509"/>
      <c r="I77" s="561"/>
      <c r="J77" s="562"/>
      <c r="K77" s="563"/>
    </row>
    <row r="78" spans="2:11" ht="17.25" customHeight="1">
      <c r="B78" s="222"/>
      <c r="C78" s="162"/>
      <c r="D78" s="536"/>
      <c r="E78" s="537"/>
      <c r="F78" s="164"/>
      <c r="G78" s="540"/>
      <c r="H78" s="508"/>
      <c r="I78" s="564"/>
      <c r="J78" s="565"/>
      <c r="K78" s="566"/>
    </row>
    <row r="79" spans="2:11" ht="17.25" customHeight="1">
      <c r="B79" s="225"/>
      <c r="C79" s="163"/>
      <c r="D79" s="538"/>
      <c r="E79" s="539"/>
      <c r="F79" s="165"/>
      <c r="G79" s="541"/>
      <c r="H79" s="509"/>
      <c r="I79" s="561"/>
      <c r="J79" s="562"/>
      <c r="K79" s="563"/>
    </row>
    <row r="80" spans="2:11" ht="17.25" customHeight="1">
      <c r="B80" s="222"/>
      <c r="C80" s="162"/>
      <c r="D80" s="536"/>
      <c r="E80" s="537"/>
      <c r="F80" s="164"/>
      <c r="G80" s="540"/>
      <c r="H80" s="508"/>
      <c r="I80" s="564"/>
      <c r="J80" s="565"/>
      <c r="K80" s="566"/>
    </row>
    <row r="81" spans="2:11" ht="17.25" customHeight="1">
      <c r="B81" s="225"/>
      <c r="C81" s="163"/>
      <c r="D81" s="538"/>
      <c r="E81" s="539"/>
      <c r="F81" s="165"/>
      <c r="G81" s="541"/>
      <c r="H81" s="509"/>
      <c r="I81" s="561"/>
      <c r="J81" s="562"/>
      <c r="K81" s="563"/>
    </row>
    <row r="82" spans="2:11" ht="17.25" customHeight="1">
      <c r="B82" s="222"/>
      <c r="C82" s="162"/>
      <c r="D82" s="536"/>
      <c r="E82" s="537"/>
      <c r="F82" s="164"/>
      <c r="G82" s="540"/>
      <c r="H82" s="508"/>
      <c r="I82" s="564"/>
      <c r="J82" s="565"/>
      <c r="K82" s="566"/>
    </row>
    <row r="83" spans="2:11" ht="17.25" customHeight="1">
      <c r="B83" s="225"/>
      <c r="C83" s="163" t="s">
        <v>659</v>
      </c>
      <c r="D83" s="538"/>
      <c r="E83" s="539"/>
      <c r="F83" s="231"/>
      <c r="G83" s="541"/>
      <c r="H83" s="509"/>
      <c r="I83" s="561"/>
      <c r="J83" s="562"/>
      <c r="K83" s="563"/>
    </row>
    <row r="84" spans="4:11" ht="17.25" customHeight="1">
      <c r="D84" s="237"/>
      <c r="E84" s="237"/>
      <c r="I84" s="259"/>
      <c r="J84" s="259"/>
      <c r="K84" s="259"/>
    </row>
    <row r="85" spans="4:11" ht="17.25" customHeight="1">
      <c r="D85" s="237"/>
      <c r="E85" s="237"/>
      <c r="I85" s="259"/>
      <c r="J85" s="259"/>
      <c r="K85" s="259"/>
    </row>
    <row r="86" spans="2:11" ht="17.25" customHeight="1">
      <c r="B86" s="228" t="s">
        <v>660</v>
      </c>
      <c r="C86" s="162" t="s">
        <v>719</v>
      </c>
      <c r="D86" s="536"/>
      <c r="E86" s="537"/>
      <c r="F86" s="164"/>
      <c r="G86" s="569"/>
      <c r="H86" s="508"/>
      <c r="I86" s="564"/>
      <c r="J86" s="565"/>
      <c r="K86" s="566"/>
    </row>
    <row r="87" spans="2:11" ht="17.25" customHeight="1">
      <c r="B87" s="241"/>
      <c r="C87" s="163"/>
      <c r="D87" s="538"/>
      <c r="E87" s="539"/>
      <c r="F87" s="165"/>
      <c r="G87" s="570"/>
      <c r="H87" s="509"/>
      <c r="I87" s="561"/>
      <c r="J87" s="562"/>
      <c r="K87" s="563"/>
    </row>
    <row r="88" spans="2:11" ht="17.25" customHeight="1">
      <c r="B88" s="232"/>
      <c r="C88" s="162" t="s">
        <v>514</v>
      </c>
      <c r="D88" s="536">
        <v>1</v>
      </c>
      <c r="E88" s="537"/>
      <c r="F88" s="164"/>
      <c r="G88" s="540"/>
      <c r="H88" s="508"/>
      <c r="I88" s="564"/>
      <c r="J88" s="565"/>
      <c r="K88" s="566"/>
    </row>
    <row r="89" spans="2:11" ht="17.25" customHeight="1">
      <c r="B89" s="225"/>
      <c r="C89" s="163" t="s">
        <v>515</v>
      </c>
      <c r="D89" s="538"/>
      <c r="E89" s="539"/>
      <c r="F89" s="165" t="s">
        <v>458</v>
      </c>
      <c r="G89" s="541"/>
      <c r="H89" s="509"/>
      <c r="I89" s="561"/>
      <c r="J89" s="562"/>
      <c r="K89" s="563"/>
    </row>
    <row r="90" spans="2:11" ht="17.25" customHeight="1">
      <c r="B90" s="234"/>
      <c r="C90" s="162" t="s">
        <v>514</v>
      </c>
      <c r="D90" s="536">
        <v>25</v>
      </c>
      <c r="E90" s="537"/>
      <c r="F90" s="164"/>
      <c r="G90" s="540"/>
      <c r="H90" s="508"/>
      <c r="I90" s="564"/>
      <c r="J90" s="565"/>
      <c r="K90" s="566"/>
    </row>
    <row r="91" spans="2:11" ht="17.25" customHeight="1">
      <c r="B91" s="233"/>
      <c r="C91" s="163" t="s">
        <v>516</v>
      </c>
      <c r="D91" s="538"/>
      <c r="E91" s="539"/>
      <c r="F91" s="165" t="s">
        <v>458</v>
      </c>
      <c r="G91" s="541"/>
      <c r="H91" s="509"/>
      <c r="I91" s="561"/>
      <c r="J91" s="562"/>
      <c r="K91" s="563"/>
    </row>
    <row r="92" spans="2:11" ht="17.25" customHeight="1">
      <c r="B92" s="234"/>
      <c r="C92" s="162" t="s">
        <v>517</v>
      </c>
      <c r="D92" s="536">
        <v>3</v>
      </c>
      <c r="E92" s="537"/>
      <c r="F92" s="164"/>
      <c r="G92" s="540"/>
      <c r="H92" s="508"/>
      <c r="I92" s="564"/>
      <c r="J92" s="565"/>
      <c r="K92" s="566"/>
    </row>
    <row r="93" spans="2:11" ht="17.25" customHeight="1">
      <c r="B93" s="233"/>
      <c r="C93" s="163" t="s">
        <v>518</v>
      </c>
      <c r="D93" s="538"/>
      <c r="E93" s="539"/>
      <c r="F93" s="165" t="s">
        <v>519</v>
      </c>
      <c r="G93" s="541"/>
      <c r="H93" s="509"/>
      <c r="I93" s="561"/>
      <c r="J93" s="562"/>
      <c r="K93" s="563"/>
    </row>
    <row r="94" spans="2:11" ht="17.25" customHeight="1">
      <c r="B94" s="234"/>
      <c r="C94" s="162" t="s">
        <v>520</v>
      </c>
      <c r="D94" s="536">
        <v>3</v>
      </c>
      <c r="E94" s="537"/>
      <c r="F94" s="164"/>
      <c r="G94" s="540"/>
      <c r="H94" s="508"/>
      <c r="I94" s="564"/>
      <c r="J94" s="565"/>
      <c r="K94" s="566"/>
    </row>
    <row r="95" spans="2:11" ht="17.25" customHeight="1">
      <c r="B95" s="225"/>
      <c r="C95" s="163" t="s">
        <v>521</v>
      </c>
      <c r="D95" s="538"/>
      <c r="E95" s="539"/>
      <c r="F95" s="165" t="s">
        <v>519</v>
      </c>
      <c r="G95" s="541"/>
      <c r="H95" s="509"/>
      <c r="I95" s="561"/>
      <c r="J95" s="562"/>
      <c r="K95" s="563"/>
    </row>
    <row r="96" spans="2:11" ht="17.25" customHeight="1">
      <c r="B96" s="222"/>
      <c r="C96" s="162"/>
      <c r="D96" s="536">
        <v>26</v>
      </c>
      <c r="E96" s="537"/>
      <c r="F96" s="164"/>
      <c r="G96" s="540"/>
      <c r="H96" s="508"/>
      <c r="I96" s="564"/>
      <c r="J96" s="565"/>
      <c r="K96" s="566"/>
    </row>
    <row r="97" spans="2:11" ht="17.25" customHeight="1">
      <c r="B97" s="225"/>
      <c r="C97" s="163" t="s">
        <v>522</v>
      </c>
      <c r="D97" s="538"/>
      <c r="E97" s="539"/>
      <c r="F97" s="165" t="s">
        <v>458</v>
      </c>
      <c r="G97" s="541"/>
      <c r="H97" s="509"/>
      <c r="I97" s="561"/>
      <c r="J97" s="562"/>
      <c r="K97" s="563"/>
    </row>
    <row r="98" spans="2:11" ht="17.25" customHeight="1">
      <c r="B98" s="222"/>
      <c r="C98" s="162"/>
      <c r="D98" s="536">
        <v>1</v>
      </c>
      <c r="E98" s="537"/>
      <c r="F98" s="164"/>
      <c r="G98" s="540"/>
      <c r="H98" s="508"/>
      <c r="I98" s="564"/>
      <c r="J98" s="565"/>
      <c r="K98" s="566"/>
    </row>
    <row r="99" spans="2:11" ht="17.25" customHeight="1">
      <c r="B99" s="225"/>
      <c r="C99" s="163" t="s">
        <v>523</v>
      </c>
      <c r="D99" s="538"/>
      <c r="E99" s="539"/>
      <c r="F99" s="165" t="s">
        <v>444</v>
      </c>
      <c r="G99" s="541"/>
      <c r="H99" s="509"/>
      <c r="I99" s="561"/>
      <c r="J99" s="562"/>
      <c r="K99" s="563"/>
    </row>
    <row r="100" spans="2:11" ht="17.25" customHeight="1">
      <c r="B100" s="222"/>
      <c r="C100" s="162"/>
      <c r="D100" s="536">
        <v>1</v>
      </c>
      <c r="E100" s="537"/>
      <c r="F100" s="164"/>
      <c r="G100" s="540"/>
      <c r="H100" s="508"/>
      <c r="I100" s="564"/>
      <c r="J100" s="565"/>
      <c r="K100" s="566"/>
    </row>
    <row r="101" spans="2:11" ht="17.25" customHeight="1">
      <c r="B101" s="225"/>
      <c r="C101" s="163" t="s">
        <v>524</v>
      </c>
      <c r="D101" s="538"/>
      <c r="E101" s="539"/>
      <c r="F101" s="165" t="s">
        <v>444</v>
      </c>
      <c r="G101" s="541"/>
      <c r="H101" s="509"/>
      <c r="I101" s="561"/>
      <c r="J101" s="562"/>
      <c r="K101" s="563"/>
    </row>
    <row r="102" spans="2:11" ht="17.25" customHeight="1">
      <c r="B102" s="234"/>
      <c r="C102" s="162"/>
      <c r="D102" s="536">
        <v>1</v>
      </c>
      <c r="E102" s="537"/>
      <c r="F102" s="164"/>
      <c r="G102" s="540"/>
      <c r="H102" s="508"/>
      <c r="I102" s="564"/>
      <c r="J102" s="565"/>
      <c r="K102" s="566"/>
    </row>
    <row r="103" spans="2:11" ht="17.25" customHeight="1">
      <c r="B103" s="233"/>
      <c r="C103" s="163" t="s">
        <v>525</v>
      </c>
      <c r="D103" s="538"/>
      <c r="E103" s="539"/>
      <c r="F103" s="231" t="s">
        <v>444</v>
      </c>
      <c r="G103" s="541"/>
      <c r="H103" s="509"/>
      <c r="I103" s="561"/>
      <c r="J103" s="562"/>
      <c r="K103" s="563"/>
    </row>
    <row r="104" spans="2:11" ht="17.25" customHeight="1">
      <c r="B104" s="242"/>
      <c r="C104" s="200"/>
      <c r="D104" s="201"/>
      <c r="E104" s="202"/>
      <c r="F104" s="203"/>
      <c r="G104" s="199"/>
      <c r="H104" s="204"/>
      <c r="I104" s="256"/>
      <c r="J104" s="257"/>
      <c r="K104" s="258"/>
    </row>
    <row r="105" spans="2:11" ht="17.25" customHeight="1">
      <c r="B105" s="242"/>
      <c r="C105" s="200"/>
      <c r="D105" s="201"/>
      <c r="E105" s="202"/>
      <c r="F105" s="203"/>
      <c r="G105" s="199"/>
      <c r="H105" s="204"/>
      <c r="I105" s="256"/>
      <c r="J105" s="257"/>
      <c r="K105" s="258"/>
    </row>
    <row r="106" spans="2:11" ht="17.25" customHeight="1">
      <c r="B106" s="222"/>
      <c r="C106" s="162"/>
      <c r="D106" s="536"/>
      <c r="E106" s="537"/>
      <c r="F106" s="164"/>
      <c r="G106" s="540"/>
      <c r="H106" s="508"/>
      <c r="I106" s="564"/>
      <c r="J106" s="565"/>
      <c r="K106" s="566"/>
    </row>
    <row r="107" spans="2:11" ht="17.25" customHeight="1">
      <c r="B107" s="225"/>
      <c r="C107" s="163"/>
      <c r="D107" s="538"/>
      <c r="E107" s="539"/>
      <c r="F107" s="165"/>
      <c r="G107" s="541"/>
      <c r="H107" s="509"/>
      <c r="I107" s="561"/>
      <c r="J107" s="562"/>
      <c r="K107" s="563"/>
    </row>
    <row r="108" spans="2:11" ht="17.25" customHeight="1">
      <c r="B108" s="222"/>
      <c r="C108" s="162"/>
      <c r="D108" s="536"/>
      <c r="E108" s="537"/>
      <c r="F108" s="164"/>
      <c r="G108" s="540"/>
      <c r="H108" s="508"/>
      <c r="I108" s="564"/>
      <c r="J108" s="565"/>
      <c r="K108" s="566"/>
    </row>
    <row r="109" spans="2:11" ht="17.25" customHeight="1">
      <c r="B109" s="225"/>
      <c r="C109" s="243" t="s">
        <v>665</v>
      </c>
      <c r="D109" s="538"/>
      <c r="E109" s="539"/>
      <c r="F109" s="231"/>
      <c r="G109" s="541"/>
      <c r="H109" s="509"/>
      <c r="I109" s="561"/>
      <c r="J109" s="562"/>
      <c r="K109" s="563"/>
    </row>
    <row r="110" spans="4:11" ht="17.25" customHeight="1">
      <c r="D110" s="237"/>
      <c r="E110" s="237"/>
      <c r="I110" s="259"/>
      <c r="J110" s="259"/>
      <c r="K110" s="259"/>
    </row>
    <row r="111" spans="4:11" ht="17.25" customHeight="1">
      <c r="D111" s="237"/>
      <c r="E111" s="237"/>
      <c r="I111" s="259"/>
      <c r="J111" s="259"/>
      <c r="K111" s="259"/>
    </row>
    <row r="112" spans="2:11" ht="17.25" customHeight="1">
      <c r="B112" s="234" t="s">
        <v>661</v>
      </c>
      <c r="C112" s="162" t="s">
        <v>526</v>
      </c>
      <c r="D112" s="536"/>
      <c r="E112" s="537"/>
      <c r="F112" s="164"/>
      <c r="G112" s="569"/>
      <c r="H112" s="508"/>
      <c r="I112" s="564"/>
      <c r="J112" s="565"/>
      <c r="K112" s="566"/>
    </row>
    <row r="113" spans="2:11" ht="17.25" customHeight="1">
      <c r="B113" s="241"/>
      <c r="C113" s="163"/>
      <c r="D113" s="538"/>
      <c r="E113" s="539"/>
      <c r="F113" s="165"/>
      <c r="G113" s="570"/>
      <c r="H113" s="509"/>
      <c r="I113" s="561"/>
      <c r="J113" s="562"/>
      <c r="K113" s="563"/>
    </row>
    <row r="114" spans="2:11" ht="17.25" customHeight="1">
      <c r="B114" s="232"/>
      <c r="C114" s="162" t="s">
        <v>527</v>
      </c>
      <c r="D114" s="536">
        <v>52</v>
      </c>
      <c r="E114" s="537"/>
      <c r="F114" s="164"/>
      <c r="G114" s="540"/>
      <c r="H114" s="508"/>
      <c r="I114" s="564"/>
      <c r="J114" s="565"/>
      <c r="K114" s="566"/>
    </row>
    <row r="115" spans="2:11" ht="17.25" customHeight="1">
      <c r="B115" s="225"/>
      <c r="C115" s="163" t="s">
        <v>528</v>
      </c>
      <c r="D115" s="538"/>
      <c r="E115" s="539"/>
      <c r="F115" s="165" t="s">
        <v>445</v>
      </c>
      <c r="G115" s="541"/>
      <c r="H115" s="509"/>
      <c r="I115" s="561"/>
      <c r="J115" s="562"/>
      <c r="K115" s="563"/>
    </row>
    <row r="116" spans="2:11" ht="17.25" customHeight="1">
      <c r="B116" s="234"/>
      <c r="C116" s="162" t="s">
        <v>529</v>
      </c>
      <c r="D116" s="536">
        <v>1</v>
      </c>
      <c r="E116" s="537"/>
      <c r="F116" s="164"/>
      <c r="G116" s="540"/>
      <c r="H116" s="508"/>
      <c r="I116" s="564"/>
      <c r="J116" s="565"/>
      <c r="K116" s="566"/>
    </row>
    <row r="117" spans="2:11" ht="17.25" customHeight="1">
      <c r="B117" s="233"/>
      <c r="C117" s="163" t="s">
        <v>530</v>
      </c>
      <c r="D117" s="538"/>
      <c r="E117" s="539"/>
      <c r="F117" s="165" t="s">
        <v>531</v>
      </c>
      <c r="G117" s="541"/>
      <c r="H117" s="509"/>
      <c r="I117" s="561"/>
      <c r="J117" s="562"/>
      <c r="K117" s="563"/>
    </row>
    <row r="118" spans="2:11" ht="17.25" customHeight="1">
      <c r="B118" s="234"/>
      <c r="C118" s="162" t="s">
        <v>529</v>
      </c>
      <c r="D118" s="536">
        <v>1</v>
      </c>
      <c r="E118" s="537"/>
      <c r="F118" s="164"/>
      <c r="G118" s="540"/>
      <c r="H118" s="508"/>
      <c r="I118" s="564"/>
      <c r="J118" s="565"/>
      <c r="K118" s="566"/>
    </row>
    <row r="119" spans="2:11" ht="17.25" customHeight="1">
      <c r="B119" s="233"/>
      <c r="C119" s="163" t="s">
        <v>532</v>
      </c>
      <c r="D119" s="538"/>
      <c r="E119" s="539"/>
      <c r="F119" s="165" t="s">
        <v>531</v>
      </c>
      <c r="G119" s="541"/>
      <c r="H119" s="509"/>
      <c r="I119" s="561"/>
      <c r="J119" s="562"/>
      <c r="K119" s="563"/>
    </row>
    <row r="120" spans="2:11" ht="17.25" customHeight="1">
      <c r="B120" s="234"/>
      <c r="C120" s="162" t="s">
        <v>529</v>
      </c>
      <c r="D120" s="536">
        <v>1</v>
      </c>
      <c r="E120" s="537"/>
      <c r="F120" s="164"/>
      <c r="G120" s="540"/>
      <c r="H120" s="508"/>
      <c r="I120" s="564"/>
      <c r="J120" s="565"/>
      <c r="K120" s="566"/>
    </row>
    <row r="121" spans="2:11" ht="17.25" customHeight="1">
      <c r="B121" s="233"/>
      <c r="C121" s="163" t="s">
        <v>533</v>
      </c>
      <c r="D121" s="538"/>
      <c r="E121" s="539"/>
      <c r="F121" s="165" t="s">
        <v>531</v>
      </c>
      <c r="G121" s="541"/>
      <c r="H121" s="509"/>
      <c r="I121" s="561"/>
      <c r="J121" s="562"/>
      <c r="K121" s="563"/>
    </row>
    <row r="122" spans="2:11" ht="17.25" customHeight="1">
      <c r="B122" s="234"/>
      <c r="C122" s="162" t="s">
        <v>529</v>
      </c>
      <c r="D122" s="536">
        <v>1</v>
      </c>
      <c r="E122" s="537"/>
      <c r="F122" s="164"/>
      <c r="G122" s="540"/>
      <c r="H122" s="508"/>
      <c r="I122" s="564"/>
      <c r="J122" s="565"/>
      <c r="K122" s="566"/>
    </row>
    <row r="123" spans="2:11" ht="17.25" customHeight="1">
      <c r="B123" s="225"/>
      <c r="C123" s="163" t="s">
        <v>534</v>
      </c>
      <c r="D123" s="538"/>
      <c r="E123" s="539"/>
      <c r="F123" s="165" t="s">
        <v>531</v>
      </c>
      <c r="G123" s="541"/>
      <c r="H123" s="509"/>
      <c r="I123" s="561"/>
      <c r="J123" s="562"/>
      <c r="K123" s="563"/>
    </row>
    <row r="124" spans="2:11" ht="17.25" customHeight="1">
      <c r="B124" s="222"/>
      <c r="C124" s="162" t="s">
        <v>529</v>
      </c>
      <c r="D124" s="536">
        <v>1</v>
      </c>
      <c r="E124" s="537"/>
      <c r="F124" s="164"/>
      <c r="G124" s="540"/>
      <c r="H124" s="508"/>
      <c r="I124" s="564"/>
      <c r="J124" s="565"/>
      <c r="K124" s="566"/>
    </row>
    <row r="125" spans="2:11" ht="17.25" customHeight="1">
      <c r="B125" s="225"/>
      <c r="C125" s="163" t="s">
        <v>535</v>
      </c>
      <c r="D125" s="538"/>
      <c r="E125" s="539"/>
      <c r="F125" s="165" t="s">
        <v>531</v>
      </c>
      <c r="G125" s="541"/>
      <c r="H125" s="509"/>
      <c r="I125" s="561"/>
      <c r="J125" s="562"/>
      <c r="K125" s="563"/>
    </row>
    <row r="126" spans="2:11" ht="17.25" customHeight="1">
      <c r="B126" s="222"/>
      <c r="C126" s="162" t="s">
        <v>529</v>
      </c>
      <c r="D126" s="536">
        <v>1</v>
      </c>
      <c r="E126" s="537"/>
      <c r="F126" s="164"/>
      <c r="G126" s="540"/>
      <c r="H126" s="508"/>
      <c r="I126" s="564"/>
      <c r="J126" s="565"/>
      <c r="K126" s="566"/>
    </row>
    <row r="127" spans="2:11" ht="17.25" customHeight="1">
      <c r="B127" s="225"/>
      <c r="C127" s="163" t="s">
        <v>536</v>
      </c>
      <c r="D127" s="538"/>
      <c r="E127" s="539"/>
      <c r="F127" s="165" t="s">
        <v>531</v>
      </c>
      <c r="G127" s="541"/>
      <c r="H127" s="509"/>
      <c r="I127" s="561"/>
      <c r="J127" s="562"/>
      <c r="K127" s="563"/>
    </row>
    <row r="128" spans="2:11" ht="17.25" customHeight="1">
      <c r="B128" s="222"/>
      <c r="C128" s="162" t="s">
        <v>529</v>
      </c>
      <c r="D128" s="536">
        <v>1</v>
      </c>
      <c r="E128" s="537"/>
      <c r="F128" s="164"/>
      <c r="G128" s="540"/>
      <c r="H128" s="508"/>
      <c r="I128" s="564"/>
      <c r="J128" s="565"/>
      <c r="K128" s="566"/>
    </row>
    <row r="129" spans="2:11" ht="17.25" customHeight="1">
      <c r="B129" s="225"/>
      <c r="C129" s="163" t="s">
        <v>537</v>
      </c>
      <c r="D129" s="538"/>
      <c r="E129" s="539"/>
      <c r="F129" s="165" t="s">
        <v>531</v>
      </c>
      <c r="G129" s="541"/>
      <c r="H129" s="509"/>
      <c r="I129" s="561"/>
      <c r="J129" s="562"/>
      <c r="K129" s="563"/>
    </row>
    <row r="130" spans="2:11" ht="17.25" customHeight="1">
      <c r="B130" s="222"/>
      <c r="C130" s="162" t="s">
        <v>529</v>
      </c>
      <c r="D130" s="536">
        <v>1</v>
      </c>
      <c r="E130" s="537"/>
      <c r="F130" s="164"/>
      <c r="G130" s="540"/>
      <c r="H130" s="508"/>
      <c r="I130" s="564"/>
      <c r="J130" s="565"/>
      <c r="K130" s="566"/>
    </row>
    <row r="131" spans="2:11" ht="17.25" customHeight="1">
      <c r="B131" s="225"/>
      <c r="C131" s="163" t="s">
        <v>538</v>
      </c>
      <c r="D131" s="538"/>
      <c r="E131" s="539"/>
      <c r="F131" s="165" t="s">
        <v>531</v>
      </c>
      <c r="G131" s="541"/>
      <c r="H131" s="509"/>
      <c r="I131" s="561"/>
      <c r="J131" s="562"/>
      <c r="K131" s="563"/>
    </row>
    <row r="132" spans="2:11" ht="17.25" customHeight="1">
      <c r="B132" s="222"/>
      <c r="C132" s="162" t="s">
        <v>529</v>
      </c>
      <c r="D132" s="536">
        <v>1</v>
      </c>
      <c r="E132" s="537"/>
      <c r="F132" s="164"/>
      <c r="G132" s="540"/>
      <c r="H132" s="508"/>
      <c r="I132" s="564"/>
      <c r="J132" s="565"/>
      <c r="K132" s="566"/>
    </row>
    <row r="133" spans="2:11" ht="17.25" customHeight="1">
      <c r="B133" s="225"/>
      <c r="C133" s="163" t="s">
        <v>539</v>
      </c>
      <c r="D133" s="538"/>
      <c r="E133" s="539"/>
      <c r="F133" s="165" t="s">
        <v>531</v>
      </c>
      <c r="G133" s="541"/>
      <c r="H133" s="509"/>
      <c r="I133" s="561"/>
      <c r="J133" s="562"/>
      <c r="K133" s="563"/>
    </row>
    <row r="134" spans="2:11" ht="17.25" customHeight="1">
      <c r="B134" s="222"/>
      <c r="C134" s="162" t="s">
        <v>529</v>
      </c>
      <c r="D134" s="536">
        <v>1</v>
      </c>
      <c r="E134" s="537"/>
      <c r="F134" s="164"/>
      <c r="G134" s="540"/>
      <c r="H134" s="508"/>
      <c r="I134" s="564"/>
      <c r="J134" s="565"/>
      <c r="K134" s="566"/>
    </row>
    <row r="135" spans="2:11" ht="17.25" customHeight="1">
      <c r="B135" s="225"/>
      <c r="C135" s="163" t="s">
        <v>540</v>
      </c>
      <c r="D135" s="538"/>
      <c r="E135" s="539"/>
      <c r="F135" s="231" t="s">
        <v>531</v>
      </c>
      <c r="G135" s="541"/>
      <c r="H135" s="509"/>
      <c r="I135" s="561"/>
      <c r="J135" s="562"/>
      <c r="K135" s="563"/>
    </row>
    <row r="136" spans="4:11" ht="17.25" customHeight="1">
      <c r="D136" s="237"/>
      <c r="E136" s="237"/>
      <c r="I136" s="259"/>
      <c r="J136" s="259"/>
      <c r="K136" s="259"/>
    </row>
    <row r="137" spans="4:11" ht="17.25" customHeight="1">
      <c r="D137" s="237"/>
      <c r="E137" s="237"/>
      <c r="I137" s="259"/>
      <c r="J137" s="259"/>
      <c r="K137" s="259"/>
    </row>
    <row r="138" spans="2:11" ht="17.25" customHeight="1">
      <c r="B138" s="234"/>
      <c r="C138" s="162" t="s">
        <v>529</v>
      </c>
      <c r="D138" s="536">
        <v>1</v>
      </c>
      <c r="E138" s="537"/>
      <c r="F138" s="164"/>
      <c r="G138" s="540"/>
      <c r="H138" s="508"/>
      <c r="I138" s="564"/>
      <c r="J138" s="565"/>
      <c r="K138" s="566"/>
    </row>
    <row r="139" spans="2:11" ht="17.25" customHeight="1">
      <c r="B139" s="233"/>
      <c r="C139" s="163" t="s">
        <v>541</v>
      </c>
      <c r="D139" s="538"/>
      <c r="E139" s="539"/>
      <c r="F139" s="165" t="s">
        <v>531</v>
      </c>
      <c r="G139" s="541"/>
      <c r="H139" s="509"/>
      <c r="I139" s="561"/>
      <c r="J139" s="562"/>
      <c r="K139" s="563"/>
    </row>
    <row r="140" spans="2:11" ht="17.25" customHeight="1">
      <c r="B140" s="232"/>
      <c r="C140" s="162" t="s">
        <v>529</v>
      </c>
      <c r="D140" s="536">
        <v>1</v>
      </c>
      <c r="E140" s="537"/>
      <c r="F140" s="164"/>
      <c r="G140" s="540"/>
      <c r="H140" s="508"/>
      <c r="I140" s="564"/>
      <c r="J140" s="565"/>
      <c r="K140" s="566"/>
    </row>
    <row r="141" spans="2:11" ht="17.25" customHeight="1">
      <c r="B141" s="225"/>
      <c r="C141" s="163" t="s">
        <v>542</v>
      </c>
      <c r="D141" s="538"/>
      <c r="E141" s="539"/>
      <c r="F141" s="165" t="s">
        <v>531</v>
      </c>
      <c r="G141" s="541"/>
      <c r="H141" s="509"/>
      <c r="I141" s="561"/>
      <c r="J141" s="562"/>
      <c r="K141" s="563"/>
    </row>
    <row r="142" spans="2:11" ht="17.25" customHeight="1">
      <c r="B142" s="234"/>
      <c r="C142" s="162" t="s">
        <v>543</v>
      </c>
      <c r="D142" s="536">
        <v>3</v>
      </c>
      <c r="E142" s="537"/>
      <c r="F142" s="164"/>
      <c r="G142" s="540"/>
      <c r="H142" s="508"/>
      <c r="I142" s="564"/>
      <c r="J142" s="565"/>
      <c r="K142" s="566"/>
    </row>
    <row r="143" spans="2:11" ht="17.25" customHeight="1">
      <c r="B143" s="233"/>
      <c r="C143" s="163" t="s">
        <v>544</v>
      </c>
      <c r="D143" s="538"/>
      <c r="E143" s="539"/>
      <c r="F143" s="165" t="s">
        <v>531</v>
      </c>
      <c r="G143" s="541"/>
      <c r="H143" s="509"/>
      <c r="I143" s="561"/>
      <c r="J143" s="562"/>
      <c r="K143" s="563"/>
    </row>
    <row r="144" spans="2:11" ht="17.25" customHeight="1">
      <c r="B144" s="234"/>
      <c r="C144" s="162"/>
      <c r="D144" s="536">
        <v>54</v>
      </c>
      <c r="E144" s="537"/>
      <c r="F144" s="164"/>
      <c r="G144" s="540"/>
      <c r="H144" s="508"/>
      <c r="I144" s="564"/>
      <c r="J144" s="565"/>
      <c r="K144" s="566"/>
    </row>
    <row r="145" spans="2:11" ht="17.25" customHeight="1">
      <c r="B145" s="233"/>
      <c r="C145" s="163" t="s">
        <v>545</v>
      </c>
      <c r="D145" s="538"/>
      <c r="E145" s="539"/>
      <c r="F145" s="165" t="s">
        <v>445</v>
      </c>
      <c r="G145" s="541"/>
      <c r="H145" s="509"/>
      <c r="I145" s="561"/>
      <c r="J145" s="562"/>
      <c r="K145" s="563"/>
    </row>
    <row r="146" spans="2:11" ht="17.25" customHeight="1">
      <c r="B146" s="234"/>
      <c r="C146" s="162"/>
      <c r="D146" s="536">
        <v>1</v>
      </c>
      <c r="E146" s="537"/>
      <c r="F146" s="164"/>
      <c r="G146" s="540"/>
      <c r="H146" s="508"/>
      <c r="I146" s="564"/>
      <c r="J146" s="565"/>
      <c r="K146" s="566"/>
    </row>
    <row r="147" spans="2:11" ht="17.25" customHeight="1">
      <c r="B147" s="233"/>
      <c r="C147" s="163" t="s">
        <v>525</v>
      </c>
      <c r="D147" s="538"/>
      <c r="E147" s="539"/>
      <c r="F147" s="165" t="s">
        <v>444</v>
      </c>
      <c r="G147" s="541"/>
      <c r="H147" s="509"/>
      <c r="I147" s="561"/>
      <c r="J147" s="562"/>
      <c r="K147" s="563"/>
    </row>
    <row r="148" spans="2:11" ht="17.25" customHeight="1">
      <c r="B148" s="222"/>
      <c r="C148" s="162"/>
      <c r="D148" s="536"/>
      <c r="E148" s="537"/>
      <c r="F148" s="164"/>
      <c r="G148" s="540"/>
      <c r="H148" s="508"/>
      <c r="I148" s="564"/>
      <c r="J148" s="565"/>
      <c r="K148" s="566"/>
    </row>
    <row r="149" spans="2:11" ht="17.25" customHeight="1">
      <c r="B149" s="225"/>
      <c r="C149" s="163"/>
      <c r="D149" s="538"/>
      <c r="E149" s="539"/>
      <c r="F149" s="165"/>
      <c r="G149" s="541"/>
      <c r="H149" s="509"/>
      <c r="I149" s="561"/>
      <c r="J149" s="562"/>
      <c r="K149" s="563"/>
    </row>
    <row r="150" spans="2:11" ht="17.25" customHeight="1">
      <c r="B150" s="222"/>
      <c r="C150" s="162"/>
      <c r="D150" s="536"/>
      <c r="E150" s="537"/>
      <c r="F150" s="164"/>
      <c r="G150" s="540"/>
      <c r="H150" s="508"/>
      <c r="I150" s="564"/>
      <c r="J150" s="565"/>
      <c r="K150" s="566"/>
    </row>
    <row r="151" spans="2:11" ht="17.25" customHeight="1">
      <c r="B151" s="225"/>
      <c r="C151" s="163"/>
      <c r="D151" s="538"/>
      <c r="E151" s="539"/>
      <c r="F151" s="165"/>
      <c r="G151" s="541"/>
      <c r="H151" s="509"/>
      <c r="I151" s="561"/>
      <c r="J151" s="562"/>
      <c r="K151" s="563"/>
    </row>
    <row r="152" spans="2:11" ht="17.25" customHeight="1">
      <c r="B152" s="222"/>
      <c r="C152" s="162"/>
      <c r="D152" s="536"/>
      <c r="E152" s="537"/>
      <c r="F152" s="164"/>
      <c r="G152" s="540"/>
      <c r="H152" s="508"/>
      <c r="I152" s="564"/>
      <c r="J152" s="565"/>
      <c r="K152" s="566"/>
    </row>
    <row r="153" spans="2:11" ht="17.25" customHeight="1">
      <c r="B153" s="225"/>
      <c r="C153" s="163"/>
      <c r="D153" s="538"/>
      <c r="E153" s="539"/>
      <c r="F153" s="165"/>
      <c r="G153" s="541"/>
      <c r="H153" s="509"/>
      <c r="I153" s="561"/>
      <c r="J153" s="562"/>
      <c r="K153" s="563"/>
    </row>
    <row r="154" spans="2:11" ht="17.25" customHeight="1">
      <c r="B154" s="222"/>
      <c r="C154" s="162"/>
      <c r="D154" s="536"/>
      <c r="E154" s="537"/>
      <c r="F154" s="164"/>
      <c r="G154" s="540"/>
      <c r="H154" s="508"/>
      <c r="I154" s="564"/>
      <c r="J154" s="565"/>
      <c r="K154" s="566"/>
    </row>
    <row r="155" spans="2:11" ht="17.25" customHeight="1">
      <c r="B155" s="225"/>
      <c r="C155" s="163"/>
      <c r="D155" s="538"/>
      <c r="E155" s="539"/>
      <c r="F155" s="165"/>
      <c r="G155" s="541"/>
      <c r="H155" s="509"/>
      <c r="I155" s="561"/>
      <c r="J155" s="562"/>
      <c r="K155" s="563"/>
    </row>
    <row r="156" spans="2:11" ht="17.25" customHeight="1">
      <c r="B156" s="222"/>
      <c r="C156" s="162"/>
      <c r="D156" s="536"/>
      <c r="E156" s="537"/>
      <c r="F156" s="164"/>
      <c r="G156" s="540"/>
      <c r="H156" s="508"/>
      <c r="I156" s="564"/>
      <c r="J156" s="565"/>
      <c r="K156" s="566"/>
    </row>
    <row r="157" spans="2:11" ht="17.25" customHeight="1">
      <c r="B157" s="225"/>
      <c r="C157" s="163"/>
      <c r="D157" s="538"/>
      <c r="E157" s="539"/>
      <c r="F157" s="165"/>
      <c r="G157" s="541"/>
      <c r="H157" s="509"/>
      <c r="I157" s="561"/>
      <c r="J157" s="562"/>
      <c r="K157" s="563"/>
    </row>
    <row r="158" spans="2:11" ht="17.25" customHeight="1">
      <c r="B158" s="222"/>
      <c r="C158" s="162"/>
      <c r="D158" s="536"/>
      <c r="E158" s="537"/>
      <c r="F158" s="164"/>
      <c r="G158" s="540"/>
      <c r="H158" s="508"/>
      <c r="I158" s="564"/>
      <c r="J158" s="565"/>
      <c r="K158" s="566"/>
    </row>
    <row r="159" spans="2:11" ht="17.25" customHeight="1">
      <c r="B159" s="225"/>
      <c r="C159" s="163"/>
      <c r="D159" s="538"/>
      <c r="E159" s="539"/>
      <c r="F159" s="165"/>
      <c r="G159" s="541"/>
      <c r="H159" s="509"/>
      <c r="I159" s="561"/>
      <c r="J159" s="562"/>
      <c r="K159" s="563"/>
    </row>
    <row r="160" spans="2:11" ht="17.25" customHeight="1">
      <c r="B160" s="222"/>
      <c r="C160" s="162"/>
      <c r="D160" s="536"/>
      <c r="E160" s="537"/>
      <c r="F160" s="164"/>
      <c r="G160" s="540"/>
      <c r="H160" s="508"/>
      <c r="I160" s="564"/>
      <c r="J160" s="565"/>
      <c r="K160" s="566"/>
    </row>
    <row r="161" spans="2:11" ht="17.25" customHeight="1">
      <c r="B161" s="225"/>
      <c r="C161" s="243" t="s">
        <v>666</v>
      </c>
      <c r="D161" s="538"/>
      <c r="E161" s="539"/>
      <c r="F161" s="231"/>
      <c r="G161" s="541"/>
      <c r="H161" s="509"/>
      <c r="I161" s="561"/>
      <c r="J161" s="562"/>
      <c r="K161" s="563"/>
    </row>
    <row r="162" spans="4:11" ht="17.25" customHeight="1">
      <c r="D162" s="237"/>
      <c r="E162" s="237"/>
      <c r="I162" s="259"/>
      <c r="J162" s="259"/>
      <c r="K162" s="259"/>
    </row>
    <row r="163" spans="4:11" ht="17.25" customHeight="1">
      <c r="D163" s="237"/>
      <c r="E163" s="237"/>
      <c r="I163" s="259"/>
      <c r="J163" s="259"/>
      <c r="K163" s="259"/>
    </row>
    <row r="164" spans="2:11" ht="17.25" customHeight="1">
      <c r="B164" s="234" t="s">
        <v>663</v>
      </c>
      <c r="C164" s="162" t="s">
        <v>503</v>
      </c>
      <c r="D164" s="536"/>
      <c r="E164" s="537"/>
      <c r="F164" s="164"/>
      <c r="G164" s="540"/>
      <c r="H164" s="508"/>
      <c r="I164" s="564"/>
      <c r="J164" s="565"/>
      <c r="K164" s="566"/>
    </row>
    <row r="165" spans="2:11" ht="17.25" customHeight="1">
      <c r="B165" s="240"/>
      <c r="C165" s="163"/>
      <c r="D165" s="538"/>
      <c r="E165" s="539"/>
      <c r="F165" s="165"/>
      <c r="G165" s="541"/>
      <c r="H165" s="509"/>
      <c r="I165" s="561"/>
      <c r="J165" s="562"/>
      <c r="K165" s="563"/>
    </row>
    <row r="166" spans="2:11" ht="17.25" customHeight="1">
      <c r="B166" s="232"/>
      <c r="C166" s="162"/>
      <c r="D166" s="536">
        <v>1</v>
      </c>
      <c r="E166" s="537"/>
      <c r="F166" s="164"/>
      <c r="G166" s="540"/>
      <c r="H166" s="508"/>
      <c r="I166" s="564"/>
      <c r="J166" s="565"/>
      <c r="K166" s="566"/>
    </row>
    <row r="167" spans="2:11" ht="17.25" customHeight="1">
      <c r="B167" s="225"/>
      <c r="C167" s="163" t="s">
        <v>506</v>
      </c>
      <c r="D167" s="538"/>
      <c r="E167" s="539"/>
      <c r="F167" s="165" t="s">
        <v>444</v>
      </c>
      <c r="G167" s="541"/>
      <c r="H167" s="509"/>
      <c r="I167" s="561"/>
      <c r="J167" s="562"/>
      <c r="K167" s="563"/>
    </row>
    <row r="168" spans="2:11" ht="17.25" customHeight="1">
      <c r="B168" s="234"/>
      <c r="C168" s="162"/>
      <c r="D168" s="536"/>
      <c r="E168" s="537"/>
      <c r="F168" s="164"/>
      <c r="G168" s="540"/>
      <c r="H168" s="508"/>
      <c r="I168" s="564"/>
      <c r="J168" s="565"/>
      <c r="K168" s="566"/>
    </row>
    <row r="169" spans="2:11" ht="17.25" customHeight="1">
      <c r="B169" s="233"/>
      <c r="C169" s="163"/>
      <c r="D169" s="538"/>
      <c r="E169" s="539"/>
      <c r="F169" s="165"/>
      <c r="G169" s="541"/>
      <c r="H169" s="509"/>
      <c r="I169" s="561"/>
      <c r="J169" s="562"/>
      <c r="K169" s="563"/>
    </row>
    <row r="170" spans="2:11" ht="17.25" customHeight="1">
      <c r="B170" s="234"/>
      <c r="C170" s="162"/>
      <c r="D170" s="536"/>
      <c r="E170" s="537"/>
      <c r="F170" s="164"/>
      <c r="G170" s="540"/>
      <c r="H170" s="508"/>
      <c r="I170" s="564"/>
      <c r="J170" s="565"/>
      <c r="K170" s="566"/>
    </row>
    <row r="171" spans="2:11" ht="17.25" customHeight="1">
      <c r="B171" s="233"/>
      <c r="C171" s="163"/>
      <c r="D171" s="538"/>
      <c r="E171" s="539"/>
      <c r="F171" s="165"/>
      <c r="G171" s="541"/>
      <c r="H171" s="509"/>
      <c r="I171" s="561"/>
      <c r="J171" s="562"/>
      <c r="K171" s="563"/>
    </row>
    <row r="172" spans="2:11" ht="17.25" customHeight="1">
      <c r="B172" s="234"/>
      <c r="C172" s="162"/>
      <c r="D172" s="536"/>
      <c r="E172" s="537"/>
      <c r="F172" s="164"/>
      <c r="G172" s="540"/>
      <c r="H172" s="508"/>
      <c r="I172" s="564"/>
      <c r="J172" s="565"/>
      <c r="K172" s="566"/>
    </row>
    <row r="173" spans="2:11" ht="17.25" customHeight="1">
      <c r="B173" s="233"/>
      <c r="C173" s="163"/>
      <c r="D173" s="538"/>
      <c r="E173" s="539"/>
      <c r="F173" s="165"/>
      <c r="G173" s="541"/>
      <c r="H173" s="509"/>
      <c r="I173" s="561"/>
      <c r="J173" s="562"/>
      <c r="K173" s="563"/>
    </row>
    <row r="174" spans="2:11" ht="17.25" customHeight="1">
      <c r="B174" s="234"/>
      <c r="C174" s="162"/>
      <c r="D174" s="536"/>
      <c r="E174" s="537"/>
      <c r="F174" s="164"/>
      <c r="G174" s="540"/>
      <c r="H174" s="508"/>
      <c r="I174" s="564"/>
      <c r="J174" s="565"/>
      <c r="K174" s="566"/>
    </row>
    <row r="175" spans="2:11" ht="17.25" customHeight="1">
      <c r="B175" s="225"/>
      <c r="C175" s="163"/>
      <c r="D175" s="538"/>
      <c r="E175" s="539"/>
      <c r="F175" s="165"/>
      <c r="G175" s="541"/>
      <c r="H175" s="509"/>
      <c r="I175" s="561"/>
      <c r="J175" s="562"/>
      <c r="K175" s="563"/>
    </row>
    <row r="176" spans="2:11" ht="17.25" customHeight="1">
      <c r="B176" s="222"/>
      <c r="C176" s="162"/>
      <c r="D176" s="536"/>
      <c r="E176" s="537"/>
      <c r="F176" s="164"/>
      <c r="G176" s="540"/>
      <c r="H176" s="508"/>
      <c r="I176" s="564"/>
      <c r="J176" s="565"/>
      <c r="K176" s="566"/>
    </row>
    <row r="177" spans="2:11" ht="17.25" customHeight="1">
      <c r="B177" s="225"/>
      <c r="C177" s="163"/>
      <c r="D177" s="538"/>
      <c r="E177" s="539"/>
      <c r="F177" s="165"/>
      <c r="G177" s="541"/>
      <c r="H177" s="509"/>
      <c r="I177" s="561"/>
      <c r="J177" s="562"/>
      <c r="K177" s="563"/>
    </row>
    <row r="178" spans="2:11" ht="17.25" customHeight="1">
      <c r="B178" s="222"/>
      <c r="C178" s="162"/>
      <c r="D178" s="536"/>
      <c r="E178" s="537"/>
      <c r="F178" s="164"/>
      <c r="G178" s="540"/>
      <c r="H178" s="508"/>
      <c r="I178" s="564"/>
      <c r="J178" s="565"/>
      <c r="K178" s="566"/>
    </row>
    <row r="179" spans="2:11" ht="17.25" customHeight="1">
      <c r="B179" s="225"/>
      <c r="C179" s="163"/>
      <c r="D179" s="538"/>
      <c r="E179" s="539"/>
      <c r="F179" s="165"/>
      <c r="G179" s="541"/>
      <c r="H179" s="509"/>
      <c r="I179" s="561"/>
      <c r="J179" s="562"/>
      <c r="K179" s="563"/>
    </row>
    <row r="180" spans="2:11" ht="17.25" customHeight="1">
      <c r="B180" s="222"/>
      <c r="C180" s="162"/>
      <c r="D180" s="536"/>
      <c r="E180" s="537"/>
      <c r="F180" s="164"/>
      <c r="G180" s="540"/>
      <c r="H180" s="508"/>
      <c r="I180" s="564"/>
      <c r="J180" s="565"/>
      <c r="K180" s="566"/>
    </row>
    <row r="181" spans="2:11" ht="17.25" customHeight="1">
      <c r="B181" s="225"/>
      <c r="C181" s="163"/>
      <c r="D181" s="538"/>
      <c r="E181" s="539"/>
      <c r="F181" s="165"/>
      <c r="G181" s="541"/>
      <c r="H181" s="509"/>
      <c r="I181" s="561"/>
      <c r="J181" s="562"/>
      <c r="K181" s="563"/>
    </row>
    <row r="182" spans="2:11" ht="17.25" customHeight="1">
      <c r="B182" s="222"/>
      <c r="C182" s="162"/>
      <c r="D182" s="536"/>
      <c r="E182" s="537"/>
      <c r="F182" s="164"/>
      <c r="G182" s="540"/>
      <c r="H182" s="508"/>
      <c r="I182" s="564"/>
      <c r="J182" s="565"/>
      <c r="K182" s="566"/>
    </row>
    <row r="183" spans="2:11" ht="17.25" customHeight="1">
      <c r="B183" s="225"/>
      <c r="C183" s="163"/>
      <c r="D183" s="538"/>
      <c r="E183" s="539"/>
      <c r="F183" s="165"/>
      <c r="G183" s="541"/>
      <c r="H183" s="509"/>
      <c r="I183" s="561"/>
      <c r="J183" s="562"/>
      <c r="K183" s="563"/>
    </row>
    <row r="184" spans="2:11" ht="17.25" customHeight="1">
      <c r="B184" s="222"/>
      <c r="C184" s="162"/>
      <c r="D184" s="536"/>
      <c r="E184" s="537"/>
      <c r="F184" s="164"/>
      <c r="G184" s="540"/>
      <c r="H184" s="508"/>
      <c r="I184" s="564"/>
      <c r="J184" s="565"/>
      <c r="K184" s="566"/>
    </row>
    <row r="185" spans="2:11" ht="17.25" customHeight="1">
      <c r="B185" s="225"/>
      <c r="C185" s="163"/>
      <c r="D185" s="538"/>
      <c r="E185" s="539"/>
      <c r="F185" s="165"/>
      <c r="G185" s="541"/>
      <c r="H185" s="509"/>
      <c r="I185" s="561"/>
      <c r="J185" s="562"/>
      <c r="K185" s="563"/>
    </row>
    <row r="186" spans="2:11" ht="17.25" customHeight="1">
      <c r="B186" s="222"/>
      <c r="C186" s="162"/>
      <c r="D186" s="536"/>
      <c r="E186" s="537"/>
      <c r="F186" s="164"/>
      <c r="G186" s="540"/>
      <c r="H186" s="508"/>
      <c r="I186" s="564"/>
      <c r="J186" s="565"/>
      <c r="K186" s="566"/>
    </row>
    <row r="187" spans="2:11" ht="17.25" customHeight="1">
      <c r="B187" s="225"/>
      <c r="C187" s="243" t="s">
        <v>667</v>
      </c>
      <c r="D187" s="538"/>
      <c r="E187" s="539"/>
      <c r="F187" s="231"/>
      <c r="G187" s="541"/>
      <c r="H187" s="509"/>
      <c r="I187" s="561"/>
      <c r="J187" s="562"/>
      <c r="K187" s="563"/>
    </row>
    <row r="188" spans="4:11" ht="17.25" customHeight="1">
      <c r="D188" s="237"/>
      <c r="E188" s="237"/>
      <c r="I188" s="259"/>
      <c r="J188" s="259"/>
      <c r="K188" s="259"/>
    </row>
    <row r="189" spans="4:11" ht="17.25" customHeight="1">
      <c r="D189" s="237"/>
      <c r="E189" s="237"/>
      <c r="I189" s="259"/>
      <c r="J189" s="259"/>
      <c r="K189" s="259"/>
    </row>
    <row r="190" spans="2:11" ht="17.25" customHeight="1">
      <c r="B190" s="234" t="s">
        <v>656</v>
      </c>
      <c r="C190" s="162" t="s">
        <v>546</v>
      </c>
      <c r="D190" s="536"/>
      <c r="E190" s="537"/>
      <c r="F190" s="164"/>
      <c r="G190" s="540"/>
      <c r="H190" s="508"/>
      <c r="I190" s="564"/>
      <c r="J190" s="565"/>
      <c r="K190" s="566"/>
    </row>
    <row r="191" spans="2:11" ht="17.25" customHeight="1">
      <c r="B191" s="233"/>
      <c r="C191" s="163"/>
      <c r="D191" s="538"/>
      <c r="E191" s="539"/>
      <c r="F191" s="165"/>
      <c r="G191" s="541"/>
      <c r="H191" s="509"/>
      <c r="I191" s="561"/>
      <c r="J191" s="562"/>
      <c r="K191" s="563"/>
    </row>
    <row r="192" spans="2:11" ht="17.25" customHeight="1">
      <c r="B192" s="232"/>
      <c r="C192" s="162"/>
      <c r="D192" s="536"/>
      <c r="E192" s="537"/>
      <c r="F192" s="164"/>
      <c r="G192" s="540"/>
      <c r="H192" s="508"/>
      <c r="I192" s="564"/>
      <c r="J192" s="565"/>
      <c r="K192" s="566"/>
    </row>
    <row r="193" spans="2:11" ht="17.25" customHeight="1">
      <c r="B193" s="225"/>
      <c r="C193" s="163"/>
      <c r="D193" s="538"/>
      <c r="E193" s="539"/>
      <c r="F193" s="165"/>
      <c r="G193" s="541"/>
      <c r="H193" s="509"/>
      <c r="I193" s="561"/>
      <c r="J193" s="562"/>
      <c r="K193" s="563"/>
    </row>
    <row r="194" spans="2:11" ht="17.25" customHeight="1">
      <c r="B194" s="234"/>
      <c r="C194" s="162"/>
      <c r="D194" s="491">
        <v>1</v>
      </c>
      <c r="E194" s="492"/>
      <c r="F194" s="31"/>
      <c r="G194" s="540"/>
      <c r="H194" s="508"/>
      <c r="I194" s="564"/>
      <c r="J194" s="565"/>
      <c r="K194" s="566"/>
    </row>
    <row r="195" spans="2:11" ht="17.25" customHeight="1">
      <c r="B195" s="240" t="s">
        <v>668</v>
      </c>
      <c r="C195" s="163" t="s">
        <v>547</v>
      </c>
      <c r="D195" s="493"/>
      <c r="E195" s="494"/>
      <c r="F195" s="33" t="s">
        <v>444</v>
      </c>
      <c r="G195" s="541"/>
      <c r="H195" s="509"/>
      <c r="I195" s="561"/>
      <c r="J195" s="562"/>
      <c r="K195" s="563"/>
    </row>
    <row r="196" spans="2:11" ht="17.25" customHeight="1">
      <c r="B196" s="234"/>
      <c r="C196" s="162"/>
      <c r="D196" s="491">
        <v>1</v>
      </c>
      <c r="E196" s="492"/>
      <c r="F196" s="31"/>
      <c r="G196" s="540"/>
      <c r="H196" s="508"/>
      <c r="I196" s="564"/>
      <c r="J196" s="565"/>
      <c r="K196" s="566"/>
    </row>
    <row r="197" spans="2:11" ht="17.25" customHeight="1">
      <c r="B197" s="240" t="s">
        <v>669</v>
      </c>
      <c r="C197" s="163" t="s">
        <v>511</v>
      </c>
      <c r="D197" s="493"/>
      <c r="E197" s="494"/>
      <c r="F197" s="33" t="s">
        <v>444</v>
      </c>
      <c r="G197" s="541"/>
      <c r="H197" s="509"/>
      <c r="I197" s="561"/>
      <c r="J197" s="562"/>
      <c r="K197" s="563"/>
    </row>
    <row r="198" spans="2:11" ht="17.25" customHeight="1">
      <c r="B198" s="234"/>
      <c r="C198" s="162"/>
      <c r="D198" s="491">
        <v>1</v>
      </c>
      <c r="E198" s="492"/>
      <c r="F198" s="31"/>
      <c r="G198" s="540"/>
      <c r="H198" s="508"/>
      <c r="I198" s="564"/>
      <c r="J198" s="565"/>
      <c r="K198" s="566"/>
    </row>
    <row r="199" spans="2:11" ht="17.25" customHeight="1">
      <c r="B199" s="240" t="s">
        <v>670</v>
      </c>
      <c r="C199" s="163" t="s">
        <v>512</v>
      </c>
      <c r="D199" s="493"/>
      <c r="E199" s="494"/>
      <c r="F199" s="33" t="s">
        <v>444</v>
      </c>
      <c r="G199" s="541"/>
      <c r="H199" s="509"/>
      <c r="I199" s="561"/>
      <c r="J199" s="562"/>
      <c r="K199" s="563"/>
    </row>
    <row r="200" spans="2:11" ht="17.25" customHeight="1">
      <c r="B200" s="234"/>
      <c r="C200" s="162"/>
      <c r="D200" s="491"/>
      <c r="E200" s="492"/>
      <c r="F200" s="31"/>
      <c r="G200" s="540"/>
      <c r="H200" s="508"/>
      <c r="I200" s="564"/>
      <c r="J200" s="565"/>
      <c r="K200" s="566"/>
    </row>
    <row r="201" spans="2:11" ht="17.25" customHeight="1">
      <c r="B201" s="240"/>
      <c r="C201" s="163"/>
      <c r="D201" s="493"/>
      <c r="E201" s="494"/>
      <c r="F201" s="33"/>
      <c r="G201" s="541"/>
      <c r="H201" s="509"/>
      <c r="I201" s="561"/>
      <c r="J201" s="562"/>
      <c r="K201" s="563"/>
    </row>
    <row r="202" spans="2:11" ht="17.25" customHeight="1">
      <c r="B202" s="222"/>
      <c r="C202" s="162"/>
      <c r="D202" s="536"/>
      <c r="E202" s="537"/>
      <c r="F202" s="164"/>
      <c r="G202" s="540"/>
      <c r="H202" s="508"/>
      <c r="I202" s="564"/>
      <c r="J202" s="565"/>
      <c r="K202" s="566"/>
    </row>
    <row r="203" spans="2:11" ht="17.25" customHeight="1">
      <c r="B203" s="225"/>
      <c r="C203" s="163"/>
      <c r="D203" s="538"/>
      <c r="E203" s="539"/>
      <c r="F203" s="165"/>
      <c r="G203" s="541"/>
      <c r="H203" s="509"/>
      <c r="I203" s="561"/>
      <c r="J203" s="562"/>
      <c r="K203" s="563"/>
    </row>
    <row r="204" spans="2:11" ht="17.25" customHeight="1">
      <c r="B204" s="222"/>
      <c r="C204" s="162"/>
      <c r="D204" s="536"/>
      <c r="E204" s="537"/>
      <c r="F204" s="164"/>
      <c r="G204" s="540"/>
      <c r="H204" s="508"/>
      <c r="I204" s="564"/>
      <c r="J204" s="565"/>
      <c r="K204" s="566"/>
    </row>
    <row r="205" spans="2:11" ht="17.25" customHeight="1">
      <c r="B205" s="225"/>
      <c r="C205" s="163"/>
      <c r="D205" s="538"/>
      <c r="E205" s="539"/>
      <c r="F205" s="165"/>
      <c r="G205" s="541"/>
      <c r="H205" s="509"/>
      <c r="I205" s="561"/>
      <c r="J205" s="562"/>
      <c r="K205" s="563"/>
    </row>
    <row r="206" spans="2:11" ht="17.25" customHeight="1">
      <c r="B206" s="222"/>
      <c r="C206" s="162"/>
      <c r="D206" s="536"/>
      <c r="E206" s="537"/>
      <c r="F206" s="164"/>
      <c r="G206" s="540"/>
      <c r="H206" s="508"/>
      <c r="I206" s="564"/>
      <c r="J206" s="565"/>
      <c r="K206" s="566"/>
    </row>
    <row r="207" spans="2:11" ht="17.25" customHeight="1">
      <c r="B207" s="225"/>
      <c r="C207" s="163"/>
      <c r="D207" s="538"/>
      <c r="E207" s="539"/>
      <c r="F207" s="165"/>
      <c r="G207" s="541"/>
      <c r="H207" s="509"/>
      <c r="I207" s="561"/>
      <c r="J207" s="562"/>
      <c r="K207" s="563"/>
    </row>
    <row r="208" spans="2:11" ht="17.25" customHeight="1">
      <c r="B208" s="222"/>
      <c r="C208" s="162"/>
      <c r="D208" s="536"/>
      <c r="E208" s="537"/>
      <c r="F208" s="164"/>
      <c r="G208" s="540"/>
      <c r="H208" s="508"/>
      <c r="I208" s="564"/>
      <c r="J208" s="565"/>
      <c r="K208" s="566"/>
    </row>
    <row r="209" spans="2:11" ht="17.25" customHeight="1">
      <c r="B209" s="225"/>
      <c r="C209" s="163"/>
      <c r="D209" s="538"/>
      <c r="E209" s="539"/>
      <c r="F209" s="165"/>
      <c r="G209" s="541"/>
      <c r="H209" s="509"/>
      <c r="I209" s="561"/>
      <c r="J209" s="562"/>
      <c r="K209" s="563"/>
    </row>
    <row r="210" spans="2:11" ht="17.25" customHeight="1">
      <c r="B210" s="222"/>
      <c r="C210" s="162"/>
      <c r="D210" s="536"/>
      <c r="E210" s="537"/>
      <c r="F210" s="164"/>
      <c r="G210" s="540"/>
      <c r="H210" s="508"/>
      <c r="I210" s="564"/>
      <c r="J210" s="565"/>
      <c r="K210" s="566"/>
    </row>
    <row r="211" spans="2:11" ht="17.25" customHeight="1">
      <c r="B211" s="225"/>
      <c r="C211" s="163"/>
      <c r="D211" s="538"/>
      <c r="E211" s="539"/>
      <c r="F211" s="165"/>
      <c r="G211" s="541"/>
      <c r="H211" s="509"/>
      <c r="I211" s="561"/>
      <c r="J211" s="562"/>
      <c r="K211" s="563"/>
    </row>
    <row r="212" spans="2:11" ht="17.25" customHeight="1">
      <c r="B212" s="222"/>
      <c r="C212" s="162"/>
      <c r="D212" s="536"/>
      <c r="E212" s="537"/>
      <c r="F212" s="164"/>
      <c r="G212" s="540"/>
      <c r="H212" s="508"/>
      <c r="I212" s="564"/>
      <c r="J212" s="565"/>
      <c r="K212" s="566"/>
    </row>
    <row r="213" spans="2:11" ht="17.25" customHeight="1">
      <c r="B213" s="225"/>
      <c r="C213" s="163" t="s">
        <v>671</v>
      </c>
      <c r="D213" s="538"/>
      <c r="E213" s="539"/>
      <c r="F213" s="231"/>
      <c r="G213" s="541"/>
      <c r="H213" s="509"/>
      <c r="I213" s="561"/>
      <c r="J213" s="562"/>
      <c r="K213" s="563"/>
    </row>
    <row r="214" spans="4:11" ht="17.25" customHeight="1">
      <c r="D214" s="237"/>
      <c r="E214" s="237"/>
      <c r="I214" s="259"/>
      <c r="J214" s="259"/>
      <c r="K214" s="259"/>
    </row>
    <row r="215" spans="4:11" ht="17.25" customHeight="1">
      <c r="D215" s="237"/>
      <c r="E215" s="237"/>
      <c r="I215" s="259"/>
      <c r="J215" s="259"/>
      <c r="K215" s="259"/>
    </row>
    <row r="216" spans="2:11" ht="17.25" customHeight="1">
      <c r="B216" s="234" t="s">
        <v>672</v>
      </c>
      <c r="C216" s="162" t="s">
        <v>548</v>
      </c>
      <c r="D216" s="536"/>
      <c r="E216" s="537"/>
      <c r="F216" s="164"/>
      <c r="G216" s="540"/>
      <c r="H216" s="508"/>
      <c r="I216" s="564"/>
      <c r="J216" s="565"/>
      <c r="K216" s="566"/>
    </row>
    <row r="217" spans="2:11" ht="17.25" customHeight="1">
      <c r="B217" s="241"/>
      <c r="C217" s="244"/>
      <c r="D217" s="538"/>
      <c r="E217" s="539"/>
      <c r="F217" s="165"/>
      <c r="G217" s="541"/>
      <c r="H217" s="509"/>
      <c r="I217" s="561"/>
      <c r="J217" s="562"/>
      <c r="K217" s="563"/>
    </row>
    <row r="218" spans="2:11" ht="17.25" customHeight="1">
      <c r="B218" s="232"/>
      <c r="C218" s="162" t="s">
        <v>549</v>
      </c>
      <c r="D218" s="536">
        <v>3</v>
      </c>
      <c r="E218" s="537"/>
      <c r="F218" s="164"/>
      <c r="G218" s="540"/>
      <c r="H218" s="508"/>
      <c r="I218" s="564"/>
      <c r="J218" s="565"/>
      <c r="K218" s="566"/>
    </row>
    <row r="219" spans="2:11" ht="17.25" customHeight="1">
      <c r="B219" s="225"/>
      <c r="C219" s="163" t="s">
        <v>550</v>
      </c>
      <c r="D219" s="538"/>
      <c r="E219" s="539"/>
      <c r="F219" s="165" t="s">
        <v>531</v>
      </c>
      <c r="G219" s="541"/>
      <c r="H219" s="509"/>
      <c r="I219" s="561"/>
      <c r="J219" s="562"/>
      <c r="K219" s="563"/>
    </row>
    <row r="220" spans="2:11" ht="17.25" customHeight="1">
      <c r="B220" s="234"/>
      <c r="C220" s="162" t="s">
        <v>549</v>
      </c>
      <c r="D220" s="536">
        <v>1</v>
      </c>
      <c r="E220" s="537"/>
      <c r="F220" s="164"/>
      <c r="G220" s="540"/>
      <c r="H220" s="508"/>
      <c r="I220" s="564"/>
      <c r="J220" s="565"/>
      <c r="K220" s="566"/>
    </row>
    <row r="221" spans="2:11" ht="17.25" customHeight="1">
      <c r="B221" s="233"/>
      <c r="C221" s="163" t="s">
        <v>551</v>
      </c>
      <c r="D221" s="538"/>
      <c r="E221" s="539"/>
      <c r="F221" s="165" t="s">
        <v>531</v>
      </c>
      <c r="G221" s="541"/>
      <c r="H221" s="509"/>
      <c r="I221" s="561"/>
      <c r="J221" s="562"/>
      <c r="K221" s="563"/>
    </row>
    <row r="222" spans="2:11" ht="17.25" customHeight="1">
      <c r="B222" s="234"/>
      <c r="C222" s="162" t="s">
        <v>552</v>
      </c>
      <c r="D222" s="536">
        <v>2</v>
      </c>
      <c r="E222" s="537"/>
      <c r="F222" s="164"/>
      <c r="G222" s="540"/>
      <c r="H222" s="508"/>
      <c r="I222" s="564"/>
      <c r="J222" s="565"/>
      <c r="K222" s="566"/>
    </row>
    <row r="223" spans="2:11" ht="17.25" customHeight="1">
      <c r="B223" s="233"/>
      <c r="C223" s="163" t="s">
        <v>553</v>
      </c>
      <c r="D223" s="538"/>
      <c r="E223" s="539"/>
      <c r="F223" s="165" t="s">
        <v>531</v>
      </c>
      <c r="G223" s="541"/>
      <c r="H223" s="509"/>
      <c r="I223" s="561"/>
      <c r="J223" s="562"/>
      <c r="K223" s="563"/>
    </row>
    <row r="224" spans="2:11" ht="17.25" customHeight="1">
      <c r="B224" s="234"/>
      <c r="C224" s="162" t="s">
        <v>554</v>
      </c>
      <c r="D224" s="536">
        <v>1</v>
      </c>
      <c r="E224" s="537"/>
      <c r="F224" s="164"/>
      <c r="G224" s="540"/>
      <c r="H224" s="508"/>
      <c r="I224" s="564"/>
      <c r="J224" s="565"/>
      <c r="K224" s="566"/>
    </row>
    <row r="225" spans="2:11" ht="17.25" customHeight="1">
      <c r="B225" s="233"/>
      <c r="C225" s="163" t="s">
        <v>555</v>
      </c>
      <c r="D225" s="538"/>
      <c r="E225" s="539"/>
      <c r="F225" s="165" t="s">
        <v>531</v>
      </c>
      <c r="G225" s="541"/>
      <c r="H225" s="509"/>
      <c r="I225" s="561"/>
      <c r="J225" s="562"/>
      <c r="K225" s="563"/>
    </row>
    <row r="226" spans="2:11" ht="17.25" customHeight="1">
      <c r="B226" s="234"/>
      <c r="C226" s="162" t="s">
        <v>556</v>
      </c>
      <c r="D226" s="536">
        <v>2</v>
      </c>
      <c r="E226" s="537"/>
      <c r="F226" s="164"/>
      <c r="G226" s="540"/>
      <c r="H226" s="508"/>
      <c r="I226" s="564"/>
      <c r="J226" s="565"/>
      <c r="K226" s="566"/>
    </row>
    <row r="227" spans="2:11" ht="17.25" customHeight="1">
      <c r="B227" s="225"/>
      <c r="C227" s="163" t="s">
        <v>557</v>
      </c>
      <c r="D227" s="538"/>
      <c r="E227" s="539"/>
      <c r="F227" s="165" t="s">
        <v>531</v>
      </c>
      <c r="G227" s="541"/>
      <c r="H227" s="509"/>
      <c r="I227" s="561"/>
      <c r="J227" s="562"/>
      <c r="K227" s="563"/>
    </row>
    <row r="228" spans="2:11" ht="17.25" customHeight="1">
      <c r="B228" s="222"/>
      <c r="C228" s="162" t="s">
        <v>556</v>
      </c>
      <c r="D228" s="536">
        <v>1</v>
      </c>
      <c r="E228" s="537"/>
      <c r="F228" s="164"/>
      <c r="G228" s="540"/>
      <c r="H228" s="508"/>
      <c r="I228" s="564"/>
      <c r="J228" s="565"/>
      <c r="K228" s="566"/>
    </row>
    <row r="229" spans="2:11" ht="17.25" customHeight="1">
      <c r="B229" s="225"/>
      <c r="C229" s="163" t="s">
        <v>558</v>
      </c>
      <c r="D229" s="538"/>
      <c r="E229" s="539"/>
      <c r="F229" s="165" t="s">
        <v>531</v>
      </c>
      <c r="G229" s="541"/>
      <c r="H229" s="509"/>
      <c r="I229" s="561"/>
      <c r="J229" s="562"/>
      <c r="K229" s="563"/>
    </row>
    <row r="230" spans="2:11" ht="17.25" customHeight="1">
      <c r="B230" s="222"/>
      <c r="C230" s="162"/>
      <c r="D230" s="536">
        <v>1</v>
      </c>
      <c r="E230" s="537"/>
      <c r="F230" s="164"/>
      <c r="G230" s="540"/>
      <c r="H230" s="508"/>
      <c r="I230" s="564"/>
      <c r="J230" s="565"/>
      <c r="K230" s="566"/>
    </row>
    <row r="231" spans="2:11" ht="17.25" customHeight="1">
      <c r="B231" s="225"/>
      <c r="C231" s="163" t="s">
        <v>559</v>
      </c>
      <c r="D231" s="538"/>
      <c r="E231" s="539"/>
      <c r="F231" s="165" t="s">
        <v>444</v>
      </c>
      <c r="G231" s="541"/>
      <c r="H231" s="509"/>
      <c r="I231" s="561"/>
      <c r="J231" s="562"/>
      <c r="K231" s="563"/>
    </row>
    <row r="232" spans="2:11" ht="17.25" customHeight="1">
      <c r="B232" s="222"/>
      <c r="C232" s="162" t="s">
        <v>707</v>
      </c>
      <c r="D232" s="536">
        <v>1</v>
      </c>
      <c r="E232" s="537"/>
      <c r="F232" s="164"/>
      <c r="G232" s="540"/>
      <c r="H232" s="508"/>
      <c r="I232" s="564"/>
      <c r="J232" s="565"/>
      <c r="K232" s="566"/>
    </row>
    <row r="233" spans="2:11" ht="17.25" customHeight="1">
      <c r="B233" s="225"/>
      <c r="C233" s="163" t="s">
        <v>735</v>
      </c>
      <c r="D233" s="538"/>
      <c r="E233" s="539"/>
      <c r="F233" s="165" t="s">
        <v>341</v>
      </c>
      <c r="G233" s="541"/>
      <c r="H233" s="509"/>
      <c r="I233" s="561"/>
      <c r="J233" s="562"/>
      <c r="K233" s="563"/>
    </row>
    <row r="234" spans="2:11" ht="17.25" customHeight="1">
      <c r="B234" s="222"/>
      <c r="C234" s="162"/>
      <c r="D234" s="536"/>
      <c r="E234" s="537"/>
      <c r="F234" s="164"/>
      <c r="G234" s="540"/>
      <c r="H234" s="508"/>
      <c r="I234" s="564"/>
      <c r="J234" s="565"/>
      <c r="K234" s="566"/>
    </row>
    <row r="235" spans="2:11" ht="17.25" customHeight="1">
      <c r="B235" s="225"/>
      <c r="C235" s="163"/>
      <c r="D235" s="538"/>
      <c r="E235" s="539"/>
      <c r="F235" s="165"/>
      <c r="G235" s="541"/>
      <c r="H235" s="509"/>
      <c r="I235" s="561"/>
      <c r="J235" s="562"/>
      <c r="K235" s="563"/>
    </row>
    <row r="236" spans="2:11" ht="17.25" customHeight="1">
      <c r="B236" s="222"/>
      <c r="C236" s="162"/>
      <c r="D236" s="536"/>
      <c r="E236" s="537"/>
      <c r="F236" s="164"/>
      <c r="G236" s="540"/>
      <c r="H236" s="508"/>
      <c r="I236" s="564"/>
      <c r="J236" s="565"/>
      <c r="K236" s="566"/>
    </row>
    <row r="237" spans="2:11" ht="17.25" customHeight="1">
      <c r="B237" s="225"/>
      <c r="C237" s="163"/>
      <c r="D237" s="538"/>
      <c r="E237" s="539"/>
      <c r="F237" s="165"/>
      <c r="G237" s="541"/>
      <c r="H237" s="509"/>
      <c r="I237" s="561"/>
      <c r="J237" s="562"/>
      <c r="K237" s="563"/>
    </row>
    <row r="238" spans="2:11" ht="17.25" customHeight="1">
      <c r="B238" s="222"/>
      <c r="C238" s="162"/>
      <c r="D238" s="536"/>
      <c r="E238" s="537"/>
      <c r="F238" s="164"/>
      <c r="G238" s="540"/>
      <c r="H238" s="508"/>
      <c r="I238" s="564"/>
      <c r="J238" s="565"/>
      <c r="K238" s="566"/>
    </row>
    <row r="239" spans="2:11" ht="17.25" customHeight="1">
      <c r="B239" s="225"/>
      <c r="C239" s="163" t="s">
        <v>673</v>
      </c>
      <c r="D239" s="538"/>
      <c r="E239" s="539"/>
      <c r="F239" s="231"/>
      <c r="G239" s="541"/>
      <c r="H239" s="509"/>
      <c r="I239" s="561"/>
      <c r="J239" s="562"/>
      <c r="K239" s="563"/>
    </row>
    <row r="240" spans="4:11" ht="17.25" customHeight="1">
      <c r="D240" s="237"/>
      <c r="E240" s="237"/>
      <c r="I240" s="259"/>
      <c r="J240" s="259"/>
      <c r="K240" s="259"/>
    </row>
    <row r="241" spans="4:11" ht="17.25" customHeight="1">
      <c r="D241" s="237"/>
      <c r="E241" s="237"/>
      <c r="I241" s="259"/>
      <c r="J241" s="259"/>
      <c r="K241" s="259"/>
    </row>
    <row r="242" spans="2:11" ht="17.25" customHeight="1">
      <c r="B242" s="234" t="s">
        <v>674</v>
      </c>
      <c r="C242" s="162" t="s">
        <v>513</v>
      </c>
      <c r="D242" s="536"/>
      <c r="E242" s="537"/>
      <c r="F242" s="164"/>
      <c r="G242" s="540"/>
      <c r="H242" s="508"/>
      <c r="I242" s="564"/>
      <c r="J242" s="565"/>
      <c r="K242" s="566"/>
    </row>
    <row r="243" spans="2:11" ht="17.25" customHeight="1">
      <c r="B243" s="241"/>
      <c r="C243" s="244"/>
      <c r="D243" s="538"/>
      <c r="E243" s="539"/>
      <c r="F243" s="165"/>
      <c r="G243" s="541"/>
      <c r="H243" s="509"/>
      <c r="I243" s="561"/>
      <c r="J243" s="562"/>
      <c r="K243" s="563"/>
    </row>
    <row r="244" spans="2:11" ht="17.25" customHeight="1">
      <c r="B244" s="232"/>
      <c r="C244" s="162" t="s">
        <v>560</v>
      </c>
      <c r="D244" s="536">
        <v>12</v>
      </c>
      <c r="E244" s="537"/>
      <c r="F244" s="164"/>
      <c r="G244" s="540"/>
      <c r="H244" s="508"/>
      <c r="I244" s="564"/>
      <c r="J244" s="565"/>
      <c r="K244" s="566"/>
    </row>
    <row r="245" spans="2:11" ht="17.25" customHeight="1">
      <c r="B245" s="225"/>
      <c r="C245" s="163" t="s">
        <v>561</v>
      </c>
      <c r="D245" s="538"/>
      <c r="E245" s="539"/>
      <c r="F245" s="165" t="s">
        <v>458</v>
      </c>
      <c r="G245" s="541"/>
      <c r="H245" s="509"/>
      <c r="I245" s="561"/>
      <c r="J245" s="562"/>
      <c r="K245" s="563"/>
    </row>
    <row r="246" spans="2:11" ht="17.25" customHeight="1">
      <c r="B246" s="234"/>
      <c r="C246" s="162" t="s">
        <v>560</v>
      </c>
      <c r="D246" s="536">
        <v>1</v>
      </c>
      <c r="E246" s="537"/>
      <c r="F246" s="164"/>
      <c r="G246" s="540"/>
      <c r="H246" s="508"/>
      <c r="I246" s="564"/>
      <c r="J246" s="565"/>
      <c r="K246" s="566"/>
    </row>
    <row r="247" spans="2:11" ht="17.25" customHeight="1">
      <c r="B247" s="233"/>
      <c r="C247" s="163" t="s">
        <v>562</v>
      </c>
      <c r="D247" s="538"/>
      <c r="E247" s="539"/>
      <c r="F247" s="165" t="s">
        <v>458</v>
      </c>
      <c r="G247" s="541"/>
      <c r="H247" s="509"/>
      <c r="I247" s="561"/>
      <c r="J247" s="562"/>
      <c r="K247" s="563"/>
    </row>
    <row r="248" spans="2:11" ht="17.25" customHeight="1">
      <c r="B248" s="234"/>
      <c r="C248" s="162" t="s">
        <v>560</v>
      </c>
      <c r="D248" s="536">
        <v>24</v>
      </c>
      <c r="E248" s="537"/>
      <c r="F248" s="164"/>
      <c r="G248" s="540"/>
      <c r="H248" s="508"/>
      <c r="I248" s="564"/>
      <c r="J248" s="565"/>
      <c r="K248" s="566"/>
    </row>
    <row r="249" spans="2:11" ht="17.25" customHeight="1">
      <c r="B249" s="233"/>
      <c r="C249" s="163" t="s">
        <v>563</v>
      </c>
      <c r="D249" s="538"/>
      <c r="E249" s="539"/>
      <c r="F249" s="165" t="s">
        <v>458</v>
      </c>
      <c r="G249" s="541"/>
      <c r="H249" s="509"/>
      <c r="I249" s="561"/>
      <c r="J249" s="562"/>
      <c r="K249" s="563"/>
    </row>
    <row r="250" spans="2:11" ht="17.25" customHeight="1">
      <c r="B250" s="234"/>
      <c r="C250" s="162" t="s">
        <v>560</v>
      </c>
      <c r="D250" s="536">
        <v>7</v>
      </c>
      <c r="E250" s="537"/>
      <c r="F250" s="164"/>
      <c r="G250" s="540"/>
      <c r="H250" s="508"/>
      <c r="I250" s="564"/>
      <c r="J250" s="565"/>
      <c r="K250" s="566"/>
    </row>
    <row r="251" spans="2:11" ht="17.25" customHeight="1">
      <c r="B251" s="233"/>
      <c r="C251" s="163" t="s">
        <v>564</v>
      </c>
      <c r="D251" s="538"/>
      <c r="E251" s="539"/>
      <c r="F251" s="165" t="s">
        <v>458</v>
      </c>
      <c r="G251" s="541"/>
      <c r="H251" s="509"/>
      <c r="I251" s="561"/>
      <c r="J251" s="562"/>
      <c r="K251" s="563"/>
    </row>
    <row r="252" spans="2:11" ht="17.25" customHeight="1">
      <c r="B252" s="234"/>
      <c r="C252" s="162" t="s">
        <v>565</v>
      </c>
      <c r="D252" s="536">
        <v>1</v>
      </c>
      <c r="E252" s="537"/>
      <c r="F252" s="164"/>
      <c r="G252" s="540"/>
      <c r="H252" s="508"/>
      <c r="I252" s="564"/>
      <c r="J252" s="565"/>
      <c r="K252" s="566"/>
    </row>
    <row r="253" spans="2:11" ht="17.25" customHeight="1">
      <c r="B253" s="225"/>
      <c r="C253" s="163" t="s">
        <v>566</v>
      </c>
      <c r="D253" s="538"/>
      <c r="E253" s="539"/>
      <c r="F253" s="165" t="s">
        <v>519</v>
      </c>
      <c r="G253" s="541"/>
      <c r="H253" s="509"/>
      <c r="I253" s="561"/>
      <c r="J253" s="562"/>
      <c r="K253" s="563"/>
    </row>
    <row r="254" spans="2:11" ht="17.25" customHeight="1">
      <c r="B254" s="222"/>
      <c r="C254" s="162"/>
      <c r="D254" s="536">
        <v>1</v>
      </c>
      <c r="E254" s="537"/>
      <c r="F254" s="164"/>
      <c r="G254" s="540"/>
      <c r="H254" s="508"/>
      <c r="I254" s="564"/>
      <c r="J254" s="565"/>
      <c r="K254" s="566"/>
    </row>
    <row r="255" spans="2:11" ht="17.25" customHeight="1">
      <c r="B255" s="225"/>
      <c r="C255" s="163" t="s">
        <v>567</v>
      </c>
      <c r="D255" s="538"/>
      <c r="E255" s="539"/>
      <c r="F255" s="165" t="s">
        <v>444</v>
      </c>
      <c r="G255" s="541"/>
      <c r="H255" s="509"/>
      <c r="I255" s="561"/>
      <c r="J255" s="562"/>
      <c r="K255" s="563"/>
    </row>
    <row r="256" spans="2:11" ht="17.25" customHeight="1">
      <c r="B256" s="222"/>
      <c r="C256" s="162"/>
      <c r="D256" s="536"/>
      <c r="E256" s="537"/>
      <c r="F256" s="164"/>
      <c r="G256" s="540"/>
      <c r="H256" s="508"/>
      <c r="I256" s="564"/>
      <c r="J256" s="565"/>
      <c r="K256" s="566"/>
    </row>
    <row r="257" spans="2:11" ht="17.25" customHeight="1">
      <c r="B257" s="225"/>
      <c r="C257" s="163"/>
      <c r="D257" s="538"/>
      <c r="E257" s="539"/>
      <c r="F257" s="165"/>
      <c r="G257" s="541"/>
      <c r="H257" s="509"/>
      <c r="I257" s="561"/>
      <c r="J257" s="562"/>
      <c r="K257" s="563"/>
    </row>
    <row r="258" spans="2:11" ht="17.25" customHeight="1">
      <c r="B258" s="222"/>
      <c r="C258" s="162"/>
      <c r="D258" s="536"/>
      <c r="E258" s="537"/>
      <c r="F258" s="164"/>
      <c r="G258" s="540"/>
      <c r="H258" s="508"/>
      <c r="I258" s="564"/>
      <c r="J258" s="565"/>
      <c r="K258" s="566"/>
    </row>
    <row r="259" spans="2:11" ht="17.25" customHeight="1">
      <c r="B259" s="225"/>
      <c r="C259" s="163"/>
      <c r="D259" s="538"/>
      <c r="E259" s="539"/>
      <c r="F259" s="165"/>
      <c r="G259" s="541"/>
      <c r="H259" s="509"/>
      <c r="I259" s="561"/>
      <c r="J259" s="562"/>
      <c r="K259" s="563"/>
    </row>
    <row r="260" spans="2:11" ht="17.25" customHeight="1">
      <c r="B260" s="222"/>
      <c r="C260" s="162"/>
      <c r="D260" s="536"/>
      <c r="E260" s="537"/>
      <c r="F260" s="164"/>
      <c r="G260" s="540"/>
      <c r="H260" s="508"/>
      <c r="I260" s="564"/>
      <c r="J260" s="565"/>
      <c r="K260" s="566"/>
    </row>
    <row r="261" spans="2:11" ht="17.25" customHeight="1">
      <c r="B261" s="225"/>
      <c r="C261" s="163"/>
      <c r="D261" s="538"/>
      <c r="E261" s="539"/>
      <c r="F261" s="165"/>
      <c r="G261" s="541"/>
      <c r="H261" s="509"/>
      <c r="I261" s="561"/>
      <c r="J261" s="562"/>
      <c r="K261" s="563"/>
    </row>
    <row r="262" spans="2:11" ht="17.25" customHeight="1">
      <c r="B262" s="222"/>
      <c r="C262" s="162"/>
      <c r="D262" s="536"/>
      <c r="E262" s="537"/>
      <c r="F262" s="164"/>
      <c r="G262" s="540"/>
      <c r="H262" s="508"/>
      <c r="I262" s="564"/>
      <c r="J262" s="565"/>
      <c r="K262" s="566"/>
    </row>
    <row r="263" spans="2:11" ht="17.25" customHeight="1">
      <c r="B263" s="225"/>
      <c r="C263" s="163"/>
      <c r="D263" s="538"/>
      <c r="E263" s="539"/>
      <c r="F263" s="165"/>
      <c r="G263" s="541"/>
      <c r="H263" s="509"/>
      <c r="I263" s="561"/>
      <c r="J263" s="562"/>
      <c r="K263" s="563"/>
    </row>
    <row r="264" spans="2:11" ht="17.25" customHeight="1">
      <c r="B264" s="222"/>
      <c r="C264" s="162"/>
      <c r="D264" s="536"/>
      <c r="E264" s="537"/>
      <c r="F264" s="164"/>
      <c r="G264" s="540"/>
      <c r="H264" s="508"/>
      <c r="I264" s="564"/>
      <c r="J264" s="565"/>
      <c r="K264" s="566"/>
    </row>
    <row r="265" spans="2:11" ht="17.25" customHeight="1">
      <c r="B265" s="225"/>
      <c r="C265" s="163" t="s">
        <v>675</v>
      </c>
      <c r="D265" s="538"/>
      <c r="E265" s="539"/>
      <c r="F265" s="231"/>
      <c r="G265" s="541"/>
      <c r="H265" s="509"/>
      <c r="I265" s="561"/>
      <c r="J265" s="562"/>
      <c r="K265" s="563"/>
    </row>
    <row r="266" spans="4:11" ht="17.25" customHeight="1">
      <c r="D266" s="237"/>
      <c r="E266" s="237"/>
      <c r="I266" s="259"/>
      <c r="J266" s="259"/>
      <c r="K266" s="259"/>
    </row>
    <row r="267" spans="4:11" ht="17.25" customHeight="1">
      <c r="D267" s="237"/>
      <c r="E267" s="237"/>
      <c r="I267" s="259"/>
      <c r="J267" s="259"/>
      <c r="K267" s="259"/>
    </row>
    <row r="268" spans="2:11" ht="18" customHeight="1">
      <c r="B268" s="234" t="s">
        <v>676</v>
      </c>
      <c r="C268" s="162" t="s">
        <v>526</v>
      </c>
      <c r="D268" s="536"/>
      <c r="E268" s="537"/>
      <c r="F268" s="164"/>
      <c r="G268" s="540"/>
      <c r="H268" s="508"/>
      <c r="I268" s="564"/>
      <c r="J268" s="565"/>
      <c r="K268" s="566"/>
    </row>
    <row r="269" spans="2:11" ht="18" customHeight="1">
      <c r="B269" s="241"/>
      <c r="C269" s="244"/>
      <c r="D269" s="538"/>
      <c r="E269" s="539"/>
      <c r="F269" s="165"/>
      <c r="G269" s="541"/>
      <c r="H269" s="509"/>
      <c r="I269" s="561"/>
      <c r="J269" s="562"/>
      <c r="K269" s="563"/>
    </row>
    <row r="270" spans="2:11" ht="18" customHeight="1">
      <c r="B270" s="232"/>
      <c r="C270" s="162" t="s">
        <v>568</v>
      </c>
      <c r="D270" s="536">
        <v>5</v>
      </c>
      <c r="E270" s="537"/>
      <c r="F270" s="164"/>
      <c r="G270" s="540"/>
      <c r="H270" s="508"/>
      <c r="I270" s="564"/>
      <c r="J270" s="565"/>
      <c r="K270" s="566"/>
    </row>
    <row r="271" spans="2:11" ht="18" customHeight="1">
      <c r="B271" s="225"/>
      <c r="C271" s="163" t="s">
        <v>569</v>
      </c>
      <c r="D271" s="538"/>
      <c r="E271" s="539"/>
      <c r="F271" s="165" t="s">
        <v>458</v>
      </c>
      <c r="G271" s="541"/>
      <c r="H271" s="509"/>
      <c r="I271" s="561"/>
      <c r="J271" s="562"/>
      <c r="K271" s="563"/>
    </row>
    <row r="272" spans="2:11" ht="18" customHeight="1">
      <c r="B272" s="234"/>
      <c r="C272" s="162" t="s">
        <v>568</v>
      </c>
      <c r="D272" s="536">
        <v>7</v>
      </c>
      <c r="E272" s="537"/>
      <c r="F272" s="164"/>
      <c r="G272" s="540"/>
      <c r="H272" s="508"/>
      <c r="I272" s="564"/>
      <c r="J272" s="565"/>
      <c r="K272" s="566"/>
    </row>
    <row r="273" spans="2:11" ht="18" customHeight="1">
      <c r="B273" s="233"/>
      <c r="C273" s="163" t="s">
        <v>570</v>
      </c>
      <c r="D273" s="538"/>
      <c r="E273" s="539"/>
      <c r="F273" s="165" t="s">
        <v>458</v>
      </c>
      <c r="G273" s="541"/>
      <c r="H273" s="509"/>
      <c r="I273" s="561"/>
      <c r="J273" s="562"/>
      <c r="K273" s="563"/>
    </row>
    <row r="274" spans="2:11" ht="18" customHeight="1">
      <c r="B274" s="234"/>
      <c r="C274" s="162" t="s">
        <v>568</v>
      </c>
      <c r="D274" s="536">
        <v>10</v>
      </c>
      <c r="E274" s="537"/>
      <c r="F274" s="164"/>
      <c r="G274" s="540"/>
      <c r="H274" s="508"/>
      <c r="I274" s="564"/>
      <c r="J274" s="565"/>
      <c r="K274" s="566"/>
    </row>
    <row r="275" spans="2:11" ht="18" customHeight="1">
      <c r="B275" s="233"/>
      <c r="C275" s="163" t="s">
        <v>571</v>
      </c>
      <c r="D275" s="538"/>
      <c r="E275" s="539"/>
      <c r="F275" s="165" t="s">
        <v>458</v>
      </c>
      <c r="G275" s="541"/>
      <c r="H275" s="509"/>
      <c r="I275" s="561"/>
      <c r="J275" s="562"/>
      <c r="K275" s="563"/>
    </row>
    <row r="276" spans="2:11" ht="18" customHeight="1">
      <c r="B276" s="234"/>
      <c r="C276" s="162" t="s">
        <v>568</v>
      </c>
      <c r="D276" s="536">
        <v>10</v>
      </c>
      <c r="E276" s="537"/>
      <c r="F276" s="164"/>
      <c r="G276" s="540"/>
      <c r="H276" s="508"/>
      <c r="I276" s="564"/>
      <c r="J276" s="565"/>
      <c r="K276" s="566"/>
    </row>
    <row r="277" spans="2:11" ht="18" customHeight="1">
      <c r="B277" s="233"/>
      <c r="C277" s="163" t="s">
        <v>572</v>
      </c>
      <c r="D277" s="538"/>
      <c r="E277" s="539"/>
      <c r="F277" s="165" t="s">
        <v>458</v>
      </c>
      <c r="G277" s="541"/>
      <c r="H277" s="509"/>
      <c r="I277" s="561"/>
      <c r="J277" s="562"/>
      <c r="K277" s="563"/>
    </row>
    <row r="278" spans="2:11" ht="18" customHeight="1">
      <c r="B278" s="234"/>
      <c r="C278" s="162" t="s">
        <v>568</v>
      </c>
      <c r="D278" s="536">
        <v>10</v>
      </c>
      <c r="E278" s="537"/>
      <c r="F278" s="164"/>
      <c r="G278" s="540"/>
      <c r="H278" s="508"/>
      <c r="I278" s="564"/>
      <c r="J278" s="565"/>
      <c r="K278" s="566"/>
    </row>
    <row r="279" spans="2:11" ht="18" customHeight="1">
      <c r="B279" s="225"/>
      <c r="C279" s="163" t="s">
        <v>573</v>
      </c>
      <c r="D279" s="538"/>
      <c r="E279" s="539"/>
      <c r="F279" s="165" t="s">
        <v>458</v>
      </c>
      <c r="G279" s="541"/>
      <c r="H279" s="509"/>
      <c r="I279" s="561"/>
      <c r="J279" s="562"/>
      <c r="K279" s="563"/>
    </row>
    <row r="280" spans="2:11" ht="18" customHeight="1">
      <c r="B280" s="222"/>
      <c r="C280" s="162" t="s">
        <v>574</v>
      </c>
      <c r="D280" s="536">
        <v>5</v>
      </c>
      <c r="E280" s="537"/>
      <c r="F280" s="164"/>
      <c r="G280" s="540"/>
      <c r="H280" s="508"/>
      <c r="I280" s="564"/>
      <c r="J280" s="565"/>
      <c r="K280" s="566"/>
    </row>
    <row r="281" spans="2:11" ht="18" customHeight="1">
      <c r="B281" s="225"/>
      <c r="C281" s="163" t="s">
        <v>569</v>
      </c>
      <c r="D281" s="538"/>
      <c r="E281" s="539"/>
      <c r="F281" s="165" t="s">
        <v>458</v>
      </c>
      <c r="G281" s="541"/>
      <c r="H281" s="509"/>
      <c r="I281" s="561"/>
      <c r="J281" s="562"/>
      <c r="K281" s="563"/>
    </row>
    <row r="282" spans="2:11" ht="18" customHeight="1">
      <c r="B282" s="222"/>
      <c r="C282" s="162" t="s">
        <v>574</v>
      </c>
      <c r="D282" s="536">
        <v>8</v>
      </c>
      <c r="E282" s="537"/>
      <c r="F282" s="164"/>
      <c r="G282" s="540"/>
      <c r="H282" s="508"/>
      <c r="I282" s="564"/>
      <c r="J282" s="565"/>
      <c r="K282" s="566"/>
    </row>
    <row r="283" spans="2:11" ht="18" customHeight="1">
      <c r="B283" s="225"/>
      <c r="C283" s="163" t="s">
        <v>570</v>
      </c>
      <c r="D283" s="538"/>
      <c r="E283" s="539"/>
      <c r="F283" s="165" t="s">
        <v>458</v>
      </c>
      <c r="G283" s="541"/>
      <c r="H283" s="509"/>
      <c r="I283" s="561"/>
      <c r="J283" s="562"/>
      <c r="K283" s="563"/>
    </row>
    <row r="284" spans="2:11" ht="18" customHeight="1">
      <c r="B284" s="222"/>
      <c r="C284" s="162" t="s">
        <v>574</v>
      </c>
      <c r="D284" s="536">
        <v>11</v>
      </c>
      <c r="E284" s="537"/>
      <c r="F284" s="164"/>
      <c r="G284" s="540"/>
      <c r="H284" s="508"/>
      <c r="I284" s="564"/>
      <c r="J284" s="565"/>
      <c r="K284" s="566"/>
    </row>
    <row r="285" spans="2:11" ht="18" customHeight="1">
      <c r="B285" s="225"/>
      <c r="C285" s="163" t="s">
        <v>571</v>
      </c>
      <c r="D285" s="538"/>
      <c r="E285" s="539"/>
      <c r="F285" s="165" t="s">
        <v>458</v>
      </c>
      <c r="G285" s="541"/>
      <c r="H285" s="509"/>
      <c r="I285" s="561"/>
      <c r="J285" s="562"/>
      <c r="K285" s="563"/>
    </row>
    <row r="286" spans="2:11" ht="18" customHeight="1">
      <c r="B286" s="222"/>
      <c r="C286" s="162" t="s">
        <v>575</v>
      </c>
      <c r="D286" s="536">
        <v>1</v>
      </c>
      <c r="E286" s="537"/>
      <c r="F286" s="164"/>
      <c r="G286" s="540"/>
      <c r="H286" s="508"/>
      <c r="I286" s="564"/>
      <c r="J286" s="565"/>
      <c r="K286" s="566"/>
    </row>
    <row r="287" spans="2:11" ht="18" customHeight="1">
      <c r="B287" s="225"/>
      <c r="C287" s="163" t="s">
        <v>576</v>
      </c>
      <c r="D287" s="538"/>
      <c r="E287" s="539"/>
      <c r="F287" s="165" t="s">
        <v>519</v>
      </c>
      <c r="G287" s="541"/>
      <c r="H287" s="509"/>
      <c r="I287" s="561"/>
      <c r="J287" s="562"/>
      <c r="K287" s="563"/>
    </row>
    <row r="288" spans="2:11" ht="18" customHeight="1">
      <c r="B288" s="222"/>
      <c r="C288" s="162" t="s">
        <v>575</v>
      </c>
      <c r="D288" s="536">
        <v>3</v>
      </c>
      <c r="E288" s="537"/>
      <c r="F288" s="164"/>
      <c r="G288" s="540"/>
      <c r="H288" s="508"/>
      <c r="I288" s="564"/>
      <c r="J288" s="565"/>
      <c r="K288" s="566"/>
    </row>
    <row r="289" spans="2:11" ht="18" customHeight="1">
      <c r="B289" s="225"/>
      <c r="C289" s="163" t="s">
        <v>577</v>
      </c>
      <c r="D289" s="538"/>
      <c r="E289" s="539"/>
      <c r="F289" s="165" t="s">
        <v>519</v>
      </c>
      <c r="G289" s="541"/>
      <c r="H289" s="509"/>
      <c r="I289" s="561"/>
      <c r="J289" s="562"/>
      <c r="K289" s="563"/>
    </row>
    <row r="290" spans="2:11" ht="18" customHeight="1">
      <c r="B290" s="222"/>
      <c r="C290" s="162" t="s">
        <v>575</v>
      </c>
      <c r="D290" s="536">
        <v>3</v>
      </c>
      <c r="E290" s="537"/>
      <c r="F290" s="164"/>
      <c r="G290" s="540"/>
      <c r="H290" s="508"/>
      <c r="I290" s="564"/>
      <c r="J290" s="565"/>
      <c r="K290" s="566"/>
    </row>
    <row r="291" spans="2:11" ht="18" customHeight="1">
      <c r="B291" s="225"/>
      <c r="C291" s="163" t="s">
        <v>578</v>
      </c>
      <c r="D291" s="538"/>
      <c r="E291" s="539"/>
      <c r="F291" s="231" t="s">
        <v>519</v>
      </c>
      <c r="G291" s="541"/>
      <c r="H291" s="509"/>
      <c r="I291" s="561"/>
      <c r="J291" s="562"/>
      <c r="K291" s="563"/>
    </row>
    <row r="292" spans="4:11" ht="18" customHeight="1">
      <c r="D292" s="237"/>
      <c r="E292" s="237"/>
      <c r="I292" s="259"/>
      <c r="J292" s="259"/>
      <c r="K292" s="259"/>
    </row>
    <row r="293" spans="4:11" ht="18" customHeight="1">
      <c r="D293" s="237"/>
      <c r="E293" s="237"/>
      <c r="I293" s="259"/>
      <c r="J293" s="259"/>
      <c r="K293" s="259"/>
    </row>
    <row r="294" spans="2:11" ht="17.25" customHeight="1">
      <c r="B294" s="234"/>
      <c r="C294" s="162" t="s">
        <v>579</v>
      </c>
      <c r="D294" s="536">
        <v>3</v>
      </c>
      <c r="E294" s="537"/>
      <c r="F294" s="164"/>
      <c r="G294" s="540"/>
      <c r="H294" s="508"/>
      <c r="I294" s="564"/>
      <c r="J294" s="565"/>
      <c r="K294" s="566"/>
    </row>
    <row r="295" spans="2:11" ht="17.25" customHeight="1">
      <c r="B295" s="241"/>
      <c r="C295" s="244" t="s">
        <v>580</v>
      </c>
      <c r="D295" s="538"/>
      <c r="E295" s="539"/>
      <c r="F295" s="165" t="s">
        <v>519</v>
      </c>
      <c r="G295" s="541"/>
      <c r="H295" s="509"/>
      <c r="I295" s="561"/>
      <c r="J295" s="562"/>
      <c r="K295" s="563"/>
    </row>
    <row r="296" spans="2:11" ht="17.25" customHeight="1">
      <c r="B296" s="232"/>
      <c r="C296" s="162" t="s">
        <v>581</v>
      </c>
      <c r="D296" s="536">
        <v>1</v>
      </c>
      <c r="E296" s="537"/>
      <c r="F296" s="164"/>
      <c r="G296" s="540"/>
      <c r="H296" s="508"/>
      <c r="I296" s="564"/>
      <c r="J296" s="565"/>
      <c r="K296" s="566"/>
    </row>
    <row r="297" spans="2:11" ht="17.25" customHeight="1">
      <c r="B297" s="225"/>
      <c r="C297" s="163" t="s">
        <v>582</v>
      </c>
      <c r="D297" s="538"/>
      <c r="E297" s="539"/>
      <c r="F297" s="165" t="s">
        <v>519</v>
      </c>
      <c r="G297" s="541"/>
      <c r="H297" s="509"/>
      <c r="I297" s="561"/>
      <c r="J297" s="562"/>
      <c r="K297" s="563"/>
    </row>
    <row r="298" spans="2:11" ht="17.25" customHeight="1">
      <c r="B298" s="234"/>
      <c r="C298" s="162"/>
      <c r="D298" s="536"/>
      <c r="E298" s="537"/>
      <c r="F298" s="164"/>
      <c r="G298" s="540"/>
      <c r="H298" s="508"/>
      <c r="I298" s="564"/>
      <c r="J298" s="565"/>
      <c r="K298" s="566"/>
    </row>
    <row r="299" spans="2:11" ht="17.25" customHeight="1">
      <c r="B299" s="233"/>
      <c r="C299" s="163"/>
      <c r="D299" s="538"/>
      <c r="E299" s="539"/>
      <c r="F299" s="165"/>
      <c r="G299" s="541"/>
      <c r="H299" s="509"/>
      <c r="I299" s="561"/>
      <c r="J299" s="562"/>
      <c r="K299" s="563"/>
    </row>
    <row r="300" spans="2:11" ht="17.25" customHeight="1">
      <c r="B300" s="234"/>
      <c r="C300" s="162"/>
      <c r="D300" s="536"/>
      <c r="E300" s="537"/>
      <c r="F300" s="164"/>
      <c r="G300" s="540"/>
      <c r="H300" s="508"/>
      <c r="I300" s="564"/>
      <c r="J300" s="565"/>
      <c r="K300" s="566"/>
    </row>
    <row r="301" spans="2:11" ht="17.25" customHeight="1">
      <c r="B301" s="233"/>
      <c r="C301" s="163"/>
      <c r="D301" s="538"/>
      <c r="E301" s="539"/>
      <c r="F301" s="165"/>
      <c r="G301" s="541"/>
      <c r="H301" s="509"/>
      <c r="I301" s="561"/>
      <c r="J301" s="562"/>
      <c r="K301" s="563"/>
    </row>
    <row r="302" spans="2:11" ht="17.25" customHeight="1">
      <c r="B302" s="234"/>
      <c r="C302" s="162"/>
      <c r="D302" s="536"/>
      <c r="E302" s="537"/>
      <c r="F302" s="164"/>
      <c r="G302" s="540"/>
      <c r="H302" s="508"/>
      <c r="I302" s="564"/>
      <c r="J302" s="565"/>
      <c r="K302" s="566"/>
    </row>
    <row r="303" spans="2:11" ht="17.25" customHeight="1">
      <c r="B303" s="233"/>
      <c r="C303" s="163"/>
      <c r="D303" s="538"/>
      <c r="E303" s="539"/>
      <c r="F303" s="165"/>
      <c r="G303" s="541"/>
      <c r="H303" s="509"/>
      <c r="I303" s="561"/>
      <c r="J303" s="562"/>
      <c r="K303" s="563"/>
    </row>
    <row r="304" spans="2:11" ht="17.25" customHeight="1">
      <c r="B304" s="234"/>
      <c r="C304" s="162"/>
      <c r="D304" s="536"/>
      <c r="E304" s="537"/>
      <c r="F304" s="164"/>
      <c r="G304" s="540"/>
      <c r="H304" s="508"/>
      <c r="I304" s="564"/>
      <c r="J304" s="565"/>
      <c r="K304" s="566"/>
    </row>
    <row r="305" spans="2:11" ht="17.25" customHeight="1">
      <c r="B305" s="225"/>
      <c r="C305" s="163"/>
      <c r="D305" s="538"/>
      <c r="E305" s="539"/>
      <c r="F305" s="165"/>
      <c r="G305" s="541"/>
      <c r="H305" s="509"/>
      <c r="I305" s="561"/>
      <c r="J305" s="562"/>
      <c r="K305" s="563"/>
    </row>
    <row r="306" spans="2:11" ht="17.25" customHeight="1">
      <c r="B306" s="222"/>
      <c r="C306" s="162"/>
      <c r="D306" s="536"/>
      <c r="E306" s="537"/>
      <c r="F306" s="164"/>
      <c r="G306" s="540"/>
      <c r="H306" s="508"/>
      <c r="I306" s="564"/>
      <c r="J306" s="565"/>
      <c r="K306" s="566"/>
    </row>
    <row r="307" spans="2:11" ht="17.25" customHeight="1">
      <c r="B307" s="225"/>
      <c r="C307" s="163"/>
      <c r="D307" s="538"/>
      <c r="E307" s="539"/>
      <c r="F307" s="165"/>
      <c r="G307" s="541"/>
      <c r="H307" s="509"/>
      <c r="I307" s="561"/>
      <c r="J307" s="562"/>
      <c r="K307" s="563"/>
    </row>
    <row r="308" spans="2:11" ht="17.25" customHeight="1">
      <c r="B308" s="222"/>
      <c r="C308" s="162"/>
      <c r="D308" s="536"/>
      <c r="E308" s="537"/>
      <c r="F308" s="164"/>
      <c r="G308" s="540"/>
      <c r="H308" s="508"/>
      <c r="I308" s="564"/>
      <c r="J308" s="565"/>
      <c r="K308" s="566"/>
    </row>
    <row r="309" spans="2:11" ht="17.25" customHeight="1">
      <c r="B309" s="225"/>
      <c r="C309" s="163"/>
      <c r="D309" s="538"/>
      <c r="E309" s="539"/>
      <c r="F309" s="165"/>
      <c r="G309" s="541"/>
      <c r="H309" s="509"/>
      <c r="I309" s="561"/>
      <c r="J309" s="562"/>
      <c r="K309" s="563"/>
    </row>
    <row r="310" spans="2:11" ht="17.25" customHeight="1">
      <c r="B310" s="222"/>
      <c r="C310" s="162"/>
      <c r="D310" s="536"/>
      <c r="E310" s="537"/>
      <c r="F310" s="164"/>
      <c r="G310" s="540"/>
      <c r="H310" s="508"/>
      <c r="I310" s="564"/>
      <c r="J310" s="565"/>
      <c r="K310" s="566"/>
    </row>
    <row r="311" spans="2:11" ht="17.25" customHeight="1">
      <c r="B311" s="225"/>
      <c r="C311" s="163"/>
      <c r="D311" s="538"/>
      <c r="E311" s="539"/>
      <c r="F311" s="165"/>
      <c r="G311" s="541"/>
      <c r="H311" s="509"/>
      <c r="I311" s="561"/>
      <c r="J311" s="562"/>
      <c r="K311" s="563"/>
    </row>
    <row r="312" spans="2:11" ht="17.25" customHeight="1">
      <c r="B312" s="222"/>
      <c r="C312" s="162"/>
      <c r="D312" s="536"/>
      <c r="E312" s="537"/>
      <c r="F312" s="164"/>
      <c r="G312" s="540"/>
      <c r="H312" s="508"/>
      <c r="I312" s="564"/>
      <c r="J312" s="565"/>
      <c r="K312" s="566"/>
    </row>
    <row r="313" spans="2:11" ht="17.25" customHeight="1">
      <c r="B313" s="225"/>
      <c r="C313" s="163"/>
      <c r="D313" s="538"/>
      <c r="E313" s="539"/>
      <c r="F313" s="165"/>
      <c r="G313" s="541"/>
      <c r="H313" s="509"/>
      <c r="I313" s="561"/>
      <c r="J313" s="562"/>
      <c r="K313" s="563"/>
    </row>
    <row r="314" spans="2:11" ht="17.25" customHeight="1">
      <c r="B314" s="222"/>
      <c r="C314" s="162"/>
      <c r="D314" s="536"/>
      <c r="E314" s="537"/>
      <c r="F314" s="164"/>
      <c r="G314" s="540"/>
      <c r="H314" s="508"/>
      <c r="I314" s="564"/>
      <c r="J314" s="565"/>
      <c r="K314" s="566"/>
    </row>
    <row r="315" spans="2:11" ht="17.25" customHeight="1">
      <c r="B315" s="225"/>
      <c r="C315" s="163"/>
      <c r="D315" s="538"/>
      <c r="E315" s="539"/>
      <c r="F315" s="165"/>
      <c r="G315" s="541"/>
      <c r="H315" s="509"/>
      <c r="I315" s="561"/>
      <c r="J315" s="562"/>
      <c r="K315" s="563"/>
    </row>
    <row r="316" spans="2:11" ht="17.25" customHeight="1">
      <c r="B316" s="222"/>
      <c r="C316" s="162"/>
      <c r="D316" s="536"/>
      <c r="E316" s="537"/>
      <c r="F316" s="164"/>
      <c r="G316" s="540"/>
      <c r="H316" s="508"/>
      <c r="I316" s="564"/>
      <c r="J316" s="565"/>
      <c r="K316" s="566"/>
    </row>
    <row r="317" spans="2:11" ht="17.25" customHeight="1">
      <c r="B317" s="225"/>
      <c r="C317" s="163" t="s">
        <v>677</v>
      </c>
      <c r="D317" s="538"/>
      <c r="E317" s="539"/>
      <c r="F317" s="231"/>
      <c r="G317" s="541"/>
      <c r="H317" s="509"/>
      <c r="I317" s="561"/>
      <c r="J317" s="562"/>
      <c r="K317" s="563"/>
    </row>
    <row r="318" spans="4:11" ht="17.25" customHeight="1">
      <c r="D318" s="237"/>
      <c r="E318" s="237"/>
      <c r="I318" s="259"/>
      <c r="J318" s="259"/>
      <c r="K318" s="259"/>
    </row>
    <row r="319" spans="4:11" ht="17.25" customHeight="1">
      <c r="D319" s="237"/>
      <c r="E319" s="237"/>
      <c r="I319" s="259"/>
      <c r="J319" s="259"/>
      <c r="K319" s="259"/>
    </row>
  </sheetData>
  <sheetProtection/>
  <mergeCells count="708">
    <mergeCell ref="D316:E317"/>
    <mergeCell ref="G316:G317"/>
    <mergeCell ref="H316:H317"/>
    <mergeCell ref="I316:K316"/>
    <mergeCell ref="I317:K317"/>
    <mergeCell ref="D312:E313"/>
    <mergeCell ref="G312:G313"/>
    <mergeCell ref="H312:H313"/>
    <mergeCell ref="I312:K312"/>
    <mergeCell ref="I313:K313"/>
    <mergeCell ref="D314:E315"/>
    <mergeCell ref="G314:G315"/>
    <mergeCell ref="H314:H315"/>
    <mergeCell ref="I314:K314"/>
    <mergeCell ref="I315:K315"/>
    <mergeCell ref="D308:E309"/>
    <mergeCell ref="G308:G309"/>
    <mergeCell ref="H308:H309"/>
    <mergeCell ref="I308:K308"/>
    <mergeCell ref="I309:K309"/>
    <mergeCell ref="D310:E311"/>
    <mergeCell ref="G310:G311"/>
    <mergeCell ref="H310:H311"/>
    <mergeCell ref="I310:K310"/>
    <mergeCell ref="I311:K311"/>
    <mergeCell ref="D304:E305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D300:E301"/>
    <mergeCell ref="G300:G301"/>
    <mergeCell ref="H300:H301"/>
    <mergeCell ref="I300:K300"/>
    <mergeCell ref="I301:K301"/>
    <mergeCell ref="D302:E303"/>
    <mergeCell ref="G302:G303"/>
    <mergeCell ref="H302:H303"/>
    <mergeCell ref="I302:K302"/>
    <mergeCell ref="I303:K303"/>
    <mergeCell ref="D296:E297"/>
    <mergeCell ref="G296:G297"/>
    <mergeCell ref="H296:H297"/>
    <mergeCell ref="I296:K296"/>
    <mergeCell ref="I297:K297"/>
    <mergeCell ref="D298:E299"/>
    <mergeCell ref="G298:G299"/>
    <mergeCell ref="H298:H299"/>
    <mergeCell ref="I298:K298"/>
    <mergeCell ref="I299:K299"/>
    <mergeCell ref="D290:E291"/>
    <mergeCell ref="G290:G291"/>
    <mergeCell ref="H290:H291"/>
    <mergeCell ref="I290:K290"/>
    <mergeCell ref="I291:K291"/>
    <mergeCell ref="D294:E295"/>
    <mergeCell ref="G294:G295"/>
    <mergeCell ref="H294:H295"/>
    <mergeCell ref="I294:K294"/>
    <mergeCell ref="I295:K295"/>
    <mergeCell ref="D286:E287"/>
    <mergeCell ref="G286:G287"/>
    <mergeCell ref="H286:H287"/>
    <mergeCell ref="I286:K286"/>
    <mergeCell ref="I287:K287"/>
    <mergeCell ref="D288:E289"/>
    <mergeCell ref="G288:G289"/>
    <mergeCell ref="H288:H289"/>
    <mergeCell ref="I288:K288"/>
    <mergeCell ref="I289:K289"/>
    <mergeCell ref="D282:E283"/>
    <mergeCell ref="G282:G283"/>
    <mergeCell ref="H282:H283"/>
    <mergeCell ref="I282:K282"/>
    <mergeCell ref="I283:K283"/>
    <mergeCell ref="D284:E285"/>
    <mergeCell ref="G284:G285"/>
    <mergeCell ref="H284:H285"/>
    <mergeCell ref="I284:K284"/>
    <mergeCell ref="I285:K285"/>
    <mergeCell ref="D278:E279"/>
    <mergeCell ref="G278:G279"/>
    <mergeCell ref="H278:H279"/>
    <mergeCell ref="I278:K278"/>
    <mergeCell ref="I279:K279"/>
    <mergeCell ref="D280:E281"/>
    <mergeCell ref="G280:G281"/>
    <mergeCell ref="H280:H281"/>
    <mergeCell ref="I280:K280"/>
    <mergeCell ref="I281:K281"/>
    <mergeCell ref="D274:E275"/>
    <mergeCell ref="G274:G275"/>
    <mergeCell ref="H274:H275"/>
    <mergeCell ref="I274:K274"/>
    <mergeCell ref="I275:K275"/>
    <mergeCell ref="D276:E277"/>
    <mergeCell ref="G276:G277"/>
    <mergeCell ref="H276:H277"/>
    <mergeCell ref="I276:K276"/>
    <mergeCell ref="I277:K277"/>
    <mergeCell ref="D270:E271"/>
    <mergeCell ref="G270:G271"/>
    <mergeCell ref="H270:H271"/>
    <mergeCell ref="I270:K270"/>
    <mergeCell ref="I271:K271"/>
    <mergeCell ref="D272:E273"/>
    <mergeCell ref="G272:G273"/>
    <mergeCell ref="H272:H273"/>
    <mergeCell ref="I272:K272"/>
    <mergeCell ref="I273:K273"/>
    <mergeCell ref="D264:E265"/>
    <mergeCell ref="G264:G265"/>
    <mergeCell ref="H264:H265"/>
    <mergeCell ref="I264:K264"/>
    <mergeCell ref="I265:K265"/>
    <mergeCell ref="D268:E269"/>
    <mergeCell ref="G268:G269"/>
    <mergeCell ref="H268:H269"/>
    <mergeCell ref="I268:K268"/>
    <mergeCell ref="I269:K269"/>
    <mergeCell ref="D260:E261"/>
    <mergeCell ref="G260:G261"/>
    <mergeCell ref="H260:H261"/>
    <mergeCell ref="I260:K260"/>
    <mergeCell ref="I261:K261"/>
    <mergeCell ref="D262:E263"/>
    <mergeCell ref="G262:G263"/>
    <mergeCell ref="H262:H263"/>
    <mergeCell ref="I262:K262"/>
    <mergeCell ref="I263:K263"/>
    <mergeCell ref="D256:E257"/>
    <mergeCell ref="G256:G257"/>
    <mergeCell ref="H256:H257"/>
    <mergeCell ref="I256:K256"/>
    <mergeCell ref="I257:K257"/>
    <mergeCell ref="D258:E259"/>
    <mergeCell ref="G258:G259"/>
    <mergeCell ref="H258:H259"/>
    <mergeCell ref="I258:K258"/>
    <mergeCell ref="I259:K259"/>
    <mergeCell ref="D252:E253"/>
    <mergeCell ref="G252:G253"/>
    <mergeCell ref="H252:H253"/>
    <mergeCell ref="I252:K252"/>
    <mergeCell ref="I253:K253"/>
    <mergeCell ref="D254:E255"/>
    <mergeCell ref="G254:G255"/>
    <mergeCell ref="H254:H255"/>
    <mergeCell ref="I254:K254"/>
    <mergeCell ref="I255:K255"/>
    <mergeCell ref="D248:E249"/>
    <mergeCell ref="G248:G249"/>
    <mergeCell ref="H248:H249"/>
    <mergeCell ref="I248:K248"/>
    <mergeCell ref="I249:K249"/>
    <mergeCell ref="D250:E251"/>
    <mergeCell ref="G250:G251"/>
    <mergeCell ref="H250:H251"/>
    <mergeCell ref="I250:K250"/>
    <mergeCell ref="I251:K251"/>
    <mergeCell ref="D244:E245"/>
    <mergeCell ref="G244:G245"/>
    <mergeCell ref="H244:H245"/>
    <mergeCell ref="I244:K244"/>
    <mergeCell ref="I245:K245"/>
    <mergeCell ref="D246:E247"/>
    <mergeCell ref="G246:G247"/>
    <mergeCell ref="H246:H247"/>
    <mergeCell ref="I246:K246"/>
    <mergeCell ref="I247:K247"/>
    <mergeCell ref="D238:E239"/>
    <mergeCell ref="G238:G239"/>
    <mergeCell ref="H238:H239"/>
    <mergeCell ref="I238:K238"/>
    <mergeCell ref="I239:K239"/>
    <mergeCell ref="D242:E243"/>
    <mergeCell ref="G242:G243"/>
    <mergeCell ref="H242:H243"/>
    <mergeCell ref="I242:K242"/>
    <mergeCell ref="I243:K243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18:E219"/>
    <mergeCell ref="G218:G219"/>
    <mergeCell ref="H218:H219"/>
    <mergeCell ref="I218:K218"/>
    <mergeCell ref="I219:K219"/>
    <mergeCell ref="I220:K220"/>
    <mergeCell ref="I221:K221"/>
    <mergeCell ref="D212:E213"/>
    <mergeCell ref="G212:G213"/>
    <mergeCell ref="H212:H213"/>
    <mergeCell ref="I212:K212"/>
    <mergeCell ref="I213:K213"/>
    <mergeCell ref="H216:H217"/>
    <mergeCell ref="I216:K216"/>
    <mergeCell ref="I217:K217"/>
    <mergeCell ref="H208:H209"/>
    <mergeCell ref="D220:E221"/>
    <mergeCell ref="G220:G221"/>
    <mergeCell ref="H220:H221"/>
    <mergeCell ref="G202:G203"/>
    <mergeCell ref="H202:H203"/>
    <mergeCell ref="D216:E217"/>
    <mergeCell ref="G216:G217"/>
    <mergeCell ref="I204:K204"/>
    <mergeCell ref="I208:K208"/>
    <mergeCell ref="I209:K209"/>
    <mergeCell ref="D210:E211"/>
    <mergeCell ref="G210:G211"/>
    <mergeCell ref="H210:H211"/>
    <mergeCell ref="I210:K210"/>
    <mergeCell ref="I211:K211"/>
    <mergeCell ref="D208:E209"/>
    <mergeCell ref="G208:G209"/>
    <mergeCell ref="D200:E201"/>
    <mergeCell ref="I205:K205"/>
    <mergeCell ref="D206:E207"/>
    <mergeCell ref="G206:G207"/>
    <mergeCell ref="H206:H207"/>
    <mergeCell ref="I206:K206"/>
    <mergeCell ref="I207:K207"/>
    <mergeCell ref="D204:E205"/>
    <mergeCell ref="G204:G205"/>
    <mergeCell ref="H204:H205"/>
    <mergeCell ref="G198:G199"/>
    <mergeCell ref="H198:H199"/>
    <mergeCell ref="I198:K198"/>
    <mergeCell ref="I199:K199"/>
    <mergeCell ref="H200:H201"/>
    <mergeCell ref="I200:K200"/>
    <mergeCell ref="I195:K195"/>
    <mergeCell ref="D196:E197"/>
    <mergeCell ref="G196:G197"/>
    <mergeCell ref="H196:H197"/>
    <mergeCell ref="I196:K196"/>
    <mergeCell ref="I202:K202"/>
    <mergeCell ref="G200:G201"/>
    <mergeCell ref="D202:E203"/>
    <mergeCell ref="I203:K203"/>
    <mergeCell ref="D198:E199"/>
    <mergeCell ref="I191:K191"/>
    <mergeCell ref="D192:E193"/>
    <mergeCell ref="G192:G193"/>
    <mergeCell ref="H192:H193"/>
    <mergeCell ref="I192:K192"/>
    <mergeCell ref="I201:K201"/>
    <mergeCell ref="D194:E195"/>
    <mergeCell ref="G194:G195"/>
    <mergeCell ref="H194:H195"/>
    <mergeCell ref="I194:K194"/>
    <mergeCell ref="I185:K185"/>
    <mergeCell ref="D186:E187"/>
    <mergeCell ref="G186:G187"/>
    <mergeCell ref="H186:H187"/>
    <mergeCell ref="I186:K186"/>
    <mergeCell ref="I197:K197"/>
    <mergeCell ref="D190:E191"/>
    <mergeCell ref="G190:G191"/>
    <mergeCell ref="H190:H191"/>
    <mergeCell ref="I190:K190"/>
    <mergeCell ref="I181:K181"/>
    <mergeCell ref="D182:E183"/>
    <mergeCell ref="G182:G183"/>
    <mergeCell ref="H182:H183"/>
    <mergeCell ref="I182:K182"/>
    <mergeCell ref="I193:K193"/>
    <mergeCell ref="D184:E185"/>
    <mergeCell ref="G184:G185"/>
    <mergeCell ref="H184:H185"/>
    <mergeCell ref="I184:K184"/>
    <mergeCell ref="I177:K177"/>
    <mergeCell ref="D178:E179"/>
    <mergeCell ref="G178:G179"/>
    <mergeCell ref="H178:H179"/>
    <mergeCell ref="I178:K178"/>
    <mergeCell ref="I187:K187"/>
    <mergeCell ref="D180:E181"/>
    <mergeCell ref="G180:G181"/>
    <mergeCell ref="H180:H181"/>
    <mergeCell ref="I180:K180"/>
    <mergeCell ref="I173:K173"/>
    <mergeCell ref="D174:E175"/>
    <mergeCell ref="G174:G175"/>
    <mergeCell ref="I175:K175"/>
    <mergeCell ref="H174:H175"/>
    <mergeCell ref="I183:K183"/>
    <mergeCell ref="D176:E177"/>
    <mergeCell ref="G176:G177"/>
    <mergeCell ref="H176:H177"/>
    <mergeCell ref="I176:K176"/>
    <mergeCell ref="D170:E171"/>
    <mergeCell ref="G170:G171"/>
    <mergeCell ref="H170:H171"/>
    <mergeCell ref="I170:K170"/>
    <mergeCell ref="I171:K171"/>
    <mergeCell ref="I179:K179"/>
    <mergeCell ref="D172:E173"/>
    <mergeCell ref="G172:G173"/>
    <mergeCell ref="H172:H173"/>
    <mergeCell ref="I172:K172"/>
    <mergeCell ref="I167:K167"/>
    <mergeCell ref="D168:E169"/>
    <mergeCell ref="G168:G169"/>
    <mergeCell ref="H168:H169"/>
    <mergeCell ref="I168:K168"/>
    <mergeCell ref="I169:K169"/>
    <mergeCell ref="D164:E165"/>
    <mergeCell ref="G164:G165"/>
    <mergeCell ref="H164:H165"/>
    <mergeCell ref="I164:K164"/>
    <mergeCell ref="I165:K165"/>
    <mergeCell ref="I174:K174"/>
    <mergeCell ref="D166:E167"/>
    <mergeCell ref="G166:G167"/>
    <mergeCell ref="H166:H167"/>
    <mergeCell ref="I166:K166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48:E149"/>
    <mergeCell ref="G148:G149"/>
    <mergeCell ref="H148:H149"/>
    <mergeCell ref="I148:K148"/>
    <mergeCell ref="I149:K149"/>
    <mergeCell ref="D152:E153"/>
    <mergeCell ref="G152:G153"/>
    <mergeCell ref="H152:H153"/>
    <mergeCell ref="I152:K152"/>
    <mergeCell ref="I153:K153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34:E135"/>
    <mergeCell ref="G134:G135"/>
    <mergeCell ref="H134:H135"/>
    <mergeCell ref="I134:K134"/>
    <mergeCell ref="I135:K135"/>
    <mergeCell ref="D138:E139"/>
    <mergeCell ref="G138:G139"/>
    <mergeCell ref="H138:H139"/>
    <mergeCell ref="I138:K138"/>
    <mergeCell ref="I139:K13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08:E109"/>
    <mergeCell ref="G108:G109"/>
    <mergeCell ref="H108:H109"/>
    <mergeCell ref="I108:K108"/>
    <mergeCell ref="I109:K109"/>
    <mergeCell ref="D112:E113"/>
    <mergeCell ref="G112:G113"/>
    <mergeCell ref="H112:H113"/>
    <mergeCell ref="I112:K112"/>
    <mergeCell ref="I113:K113"/>
    <mergeCell ref="D102:E103"/>
    <mergeCell ref="G102:G103"/>
    <mergeCell ref="H102:H103"/>
    <mergeCell ref="I102:K102"/>
    <mergeCell ref="I103:K103"/>
    <mergeCell ref="D106:E107"/>
    <mergeCell ref="G106:G107"/>
    <mergeCell ref="H106:H107"/>
    <mergeCell ref="I106:K106"/>
    <mergeCell ref="I107:K107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H90:H91"/>
    <mergeCell ref="I90:K90"/>
    <mergeCell ref="I91:K91"/>
    <mergeCell ref="D96:E97"/>
    <mergeCell ref="G96:G97"/>
    <mergeCell ref="H96:H97"/>
    <mergeCell ref="I96:K96"/>
    <mergeCell ref="I97:K97"/>
    <mergeCell ref="H86:H87"/>
    <mergeCell ref="I86:K86"/>
    <mergeCell ref="I87:K87"/>
    <mergeCell ref="D94:E95"/>
    <mergeCell ref="G94:G95"/>
    <mergeCell ref="H94:H95"/>
    <mergeCell ref="I94:K94"/>
    <mergeCell ref="I95:K95"/>
    <mergeCell ref="D90:E91"/>
    <mergeCell ref="G90:G91"/>
    <mergeCell ref="H80:H81"/>
    <mergeCell ref="I80:K80"/>
    <mergeCell ref="I81:K81"/>
    <mergeCell ref="D92:E93"/>
    <mergeCell ref="G92:G93"/>
    <mergeCell ref="H92:H93"/>
    <mergeCell ref="I92:K92"/>
    <mergeCell ref="I93:K93"/>
    <mergeCell ref="D86:E87"/>
    <mergeCell ref="G86:G87"/>
    <mergeCell ref="H76:H77"/>
    <mergeCell ref="I76:K76"/>
    <mergeCell ref="I77:K77"/>
    <mergeCell ref="D88:E89"/>
    <mergeCell ref="G88:G89"/>
    <mergeCell ref="H88:H89"/>
    <mergeCell ref="I88:K88"/>
    <mergeCell ref="I89:K89"/>
    <mergeCell ref="D80:E81"/>
    <mergeCell ref="G80:G81"/>
    <mergeCell ref="H72:H73"/>
    <mergeCell ref="I72:K72"/>
    <mergeCell ref="I73:K73"/>
    <mergeCell ref="D82:E83"/>
    <mergeCell ref="G82:G83"/>
    <mergeCell ref="H82:H83"/>
    <mergeCell ref="I82:K82"/>
    <mergeCell ref="I83:K83"/>
    <mergeCell ref="D76:E77"/>
    <mergeCell ref="G76:G77"/>
    <mergeCell ref="H68:H69"/>
    <mergeCell ref="I68:K68"/>
    <mergeCell ref="I69:K69"/>
    <mergeCell ref="D78:E79"/>
    <mergeCell ref="G78:G79"/>
    <mergeCell ref="H78:H79"/>
    <mergeCell ref="I78:K78"/>
    <mergeCell ref="I79:K79"/>
    <mergeCell ref="D72:E73"/>
    <mergeCell ref="G72:G73"/>
    <mergeCell ref="H64:H65"/>
    <mergeCell ref="I64:K64"/>
    <mergeCell ref="I65:K65"/>
    <mergeCell ref="D74:E75"/>
    <mergeCell ref="G74:G75"/>
    <mergeCell ref="H74:H75"/>
    <mergeCell ref="I74:K74"/>
    <mergeCell ref="I75:K75"/>
    <mergeCell ref="D68:E69"/>
    <mergeCell ref="G68:G69"/>
    <mergeCell ref="H60:H61"/>
    <mergeCell ref="I60:K60"/>
    <mergeCell ref="I61:K61"/>
    <mergeCell ref="D70:E71"/>
    <mergeCell ref="G70:G71"/>
    <mergeCell ref="H70:H71"/>
    <mergeCell ref="I70:K70"/>
    <mergeCell ref="I71:K71"/>
    <mergeCell ref="D64:E65"/>
    <mergeCell ref="G64:G65"/>
    <mergeCell ref="H54:H55"/>
    <mergeCell ref="I54:K54"/>
    <mergeCell ref="I55:K55"/>
    <mergeCell ref="D66:E67"/>
    <mergeCell ref="G66:G67"/>
    <mergeCell ref="H66:H67"/>
    <mergeCell ref="I66:K66"/>
    <mergeCell ref="I67:K67"/>
    <mergeCell ref="D60:E61"/>
    <mergeCell ref="G60:G61"/>
    <mergeCell ref="H50:H51"/>
    <mergeCell ref="I50:K50"/>
    <mergeCell ref="I51:K51"/>
    <mergeCell ref="D62:E63"/>
    <mergeCell ref="G62:G63"/>
    <mergeCell ref="H62:H63"/>
    <mergeCell ref="I62:K62"/>
    <mergeCell ref="I63:K63"/>
    <mergeCell ref="D54:E55"/>
    <mergeCell ref="G54:G55"/>
    <mergeCell ref="H46:H47"/>
    <mergeCell ref="I46:K46"/>
    <mergeCell ref="I47:K47"/>
    <mergeCell ref="D56:E57"/>
    <mergeCell ref="G56:G57"/>
    <mergeCell ref="H56:H57"/>
    <mergeCell ref="I56:K56"/>
    <mergeCell ref="I57:K57"/>
    <mergeCell ref="D50:E51"/>
    <mergeCell ref="G50:G51"/>
    <mergeCell ref="H42:H43"/>
    <mergeCell ref="I42:K42"/>
    <mergeCell ref="I43:K43"/>
    <mergeCell ref="D52:E53"/>
    <mergeCell ref="G52:G53"/>
    <mergeCell ref="H52:H53"/>
    <mergeCell ref="I52:K52"/>
    <mergeCell ref="I53:K53"/>
    <mergeCell ref="D46:E47"/>
    <mergeCell ref="G46:G47"/>
    <mergeCell ref="H38:H39"/>
    <mergeCell ref="I38:K38"/>
    <mergeCell ref="I39:K39"/>
    <mergeCell ref="D48:E49"/>
    <mergeCell ref="G48:G49"/>
    <mergeCell ref="H48:H49"/>
    <mergeCell ref="I48:K48"/>
    <mergeCell ref="I49:K49"/>
    <mergeCell ref="D42:E43"/>
    <mergeCell ref="G42:G43"/>
    <mergeCell ref="H34:H35"/>
    <mergeCell ref="I34:K34"/>
    <mergeCell ref="I35:K35"/>
    <mergeCell ref="D44:E45"/>
    <mergeCell ref="G44:G45"/>
    <mergeCell ref="H44:H45"/>
    <mergeCell ref="I44:K44"/>
    <mergeCell ref="I45:K45"/>
    <mergeCell ref="D38:E39"/>
    <mergeCell ref="G38:G39"/>
    <mergeCell ref="H28:H29"/>
    <mergeCell ref="I28:K28"/>
    <mergeCell ref="I29:K29"/>
    <mergeCell ref="D40:E41"/>
    <mergeCell ref="G40:G41"/>
    <mergeCell ref="H40:H41"/>
    <mergeCell ref="I40:K40"/>
    <mergeCell ref="I41:K41"/>
    <mergeCell ref="D34:E35"/>
    <mergeCell ref="G34:G35"/>
    <mergeCell ref="I14:K14"/>
    <mergeCell ref="I15:K15"/>
    <mergeCell ref="I26:K26"/>
    <mergeCell ref="I19:K19"/>
    <mergeCell ref="D20:E21"/>
    <mergeCell ref="D36:E37"/>
    <mergeCell ref="G36:G37"/>
    <mergeCell ref="H36:H37"/>
    <mergeCell ref="I36:K36"/>
    <mergeCell ref="I37:K37"/>
    <mergeCell ref="G24:G25"/>
    <mergeCell ref="H24:H25"/>
    <mergeCell ref="I25:K25"/>
    <mergeCell ref="D30:E31"/>
    <mergeCell ref="G30:G31"/>
    <mergeCell ref="H30:H31"/>
    <mergeCell ref="I30:K30"/>
    <mergeCell ref="I31:K31"/>
    <mergeCell ref="D28:E29"/>
    <mergeCell ref="G28:G29"/>
    <mergeCell ref="I13:K13"/>
    <mergeCell ref="I18:K18"/>
    <mergeCell ref="I21:K21"/>
    <mergeCell ref="I27:K27"/>
    <mergeCell ref="D22:E23"/>
    <mergeCell ref="G22:G23"/>
    <mergeCell ref="H22:H23"/>
    <mergeCell ref="I22:K22"/>
    <mergeCell ref="I23:K23"/>
    <mergeCell ref="D24:E25"/>
    <mergeCell ref="I24:K24"/>
    <mergeCell ref="D16:E17"/>
    <mergeCell ref="G16:G17"/>
    <mergeCell ref="D14:E15"/>
    <mergeCell ref="G14:G15"/>
    <mergeCell ref="H14:H15"/>
    <mergeCell ref="I20:K20"/>
    <mergeCell ref="G20:G21"/>
    <mergeCell ref="H20:H21"/>
    <mergeCell ref="H16:H17"/>
    <mergeCell ref="D150:E151"/>
    <mergeCell ref="G150:G151"/>
    <mergeCell ref="H150:H151"/>
    <mergeCell ref="I150:K150"/>
    <mergeCell ref="I151:K151"/>
    <mergeCell ref="I5:K7"/>
    <mergeCell ref="D8:E9"/>
    <mergeCell ref="G8:G9"/>
    <mergeCell ref="H8:H9"/>
    <mergeCell ref="I8:K8"/>
    <mergeCell ref="B3:K3"/>
    <mergeCell ref="C5:C7"/>
    <mergeCell ref="D5:E7"/>
    <mergeCell ref="G5:G6"/>
    <mergeCell ref="H5:H6"/>
    <mergeCell ref="D12:E13"/>
    <mergeCell ref="I9:K9"/>
    <mergeCell ref="G12:G13"/>
    <mergeCell ref="H12:H13"/>
    <mergeCell ref="I12:K1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1" manualBreakCount="11">
    <brk id="33" max="10" man="1"/>
    <brk id="59" max="255" man="1"/>
    <brk id="85" max="10" man="1"/>
    <brk id="111" max="10" man="1"/>
    <brk id="137" max="10" man="1"/>
    <brk id="163" max="10" man="1"/>
    <brk id="189" max="255" man="1"/>
    <brk id="215" max="10" man="1"/>
    <brk id="241" max="10" man="1"/>
    <brk id="267" max="10" man="1"/>
    <brk id="293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80" zoomScaleSheetLayoutView="80" zoomScalePageLayoutView="0" workbookViewId="0" topLeftCell="A1">
      <selection activeCell="C31" sqref="C31"/>
    </sheetView>
  </sheetViews>
  <sheetFormatPr defaultColWidth="8.59765625" defaultRowHeight="15"/>
  <cols>
    <col min="1" max="1" width="1.203125" style="0" customWidth="1"/>
    <col min="2" max="2" width="8.59765625" style="161" customWidth="1"/>
    <col min="3" max="3" width="46" style="0" customWidth="1"/>
    <col min="4" max="4" width="9" style="37" customWidth="1"/>
    <col min="5" max="5" width="4" style="37" customWidth="1"/>
    <col min="6" max="6" width="4.5" style="0" customWidth="1"/>
    <col min="7" max="7" width="18.09765625" style="0" customWidth="1"/>
    <col min="8" max="8" width="21" style="0" customWidth="1"/>
    <col min="9" max="9" width="6.69921875" style="167" bestFit="1" customWidth="1"/>
    <col min="10" max="10" width="9.3984375" style="167" bestFit="1" customWidth="1"/>
    <col min="11" max="11" width="5.8984375" style="167" bestFit="1" customWidth="1"/>
    <col min="12" max="12" width="1.203125" style="0" customWidth="1"/>
    <col min="13" max="13" width="13" style="0" bestFit="1" customWidth="1"/>
    <col min="14" max="14" width="10.59765625" style="0" bestFit="1" customWidth="1"/>
  </cols>
  <sheetData>
    <row r="1" spans="1:12" ht="14.25">
      <c r="A1" s="1"/>
      <c r="B1" s="171"/>
      <c r="C1" s="1"/>
      <c r="D1" s="122"/>
      <c r="E1" s="122"/>
      <c r="F1" s="1"/>
      <c r="G1" s="1"/>
      <c r="H1" s="1"/>
      <c r="I1" s="142"/>
      <c r="J1" s="142"/>
      <c r="K1" s="142"/>
      <c r="L1" s="1"/>
    </row>
    <row r="2" spans="1:12" ht="14.25">
      <c r="A2" s="1"/>
      <c r="B2" s="171"/>
      <c r="C2" s="1"/>
      <c r="D2" s="122"/>
      <c r="E2" s="122"/>
      <c r="F2" s="1"/>
      <c r="G2" s="1"/>
      <c r="H2" s="1"/>
      <c r="I2" s="142"/>
      <c r="J2" s="142"/>
      <c r="K2" s="142"/>
      <c r="L2" s="1"/>
    </row>
    <row r="3" spans="2:12" ht="28.5">
      <c r="B3" s="527" t="s">
        <v>31</v>
      </c>
      <c r="C3" s="528"/>
      <c r="D3" s="528"/>
      <c r="E3" s="528"/>
      <c r="F3" s="528"/>
      <c r="G3" s="528"/>
      <c r="H3" s="528"/>
      <c r="I3" s="528"/>
      <c r="J3" s="528"/>
      <c r="K3" s="528"/>
      <c r="L3" s="1"/>
    </row>
    <row r="4" spans="1:12" ht="14.25">
      <c r="A4" s="1"/>
      <c r="B4" s="171"/>
      <c r="C4" s="1"/>
      <c r="D4" s="122"/>
      <c r="E4" s="122"/>
      <c r="F4" s="1"/>
      <c r="G4" s="1"/>
      <c r="H4" s="1"/>
      <c r="I4" s="143"/>
      <c r="J4" s="143"/>
      <c r="K4" s="143"/>
      <c r="L4" s="1"/>
    </row>
    <row r="5" spans="1:12" ht="13.5" customHeight="1">
      <c r="A5" s="1"/>
      <c r="B5" s="158"/>
      <c r="C5" s="450" t="s">
        <v>0</v>
      </c>
      <c r="D5" s="474" t="s">
        <v>1</v>
      </c>
      <c r="E5" s="475"/>
      <c r="F5" s="4" t="s">
        <v>2</v>
      </c>
      <c r="G5" s="453" t="s">
        <v>3</v>
      </c>
      <c r="H5" s="453" t="s">
        <v>4</v>
      </c>
      <c r="I5" s="482" t="s">
        <v>5</v>
      </c>
      <c r="J5" s="483"/>
      <c r="K5" s="484"/>
      <c r="L5" s="1"/>
    </row>
    <row r="6" spans="1:12" ht="14.25">
      <c r="A6" s="1"/>
      <c r="B6" s="172"/>
      <c r="C6" s="451"/>
      <c r="D6" s="476"/>
      <c r="E6" s="477"/>
      <c r="F6" s="5"/>
      <c r="G6" s="454"/>
      <c r="H6" s="454"/>
      <c r="I6" s="485"/>
      <c r="J6" s="486"/>
      <c r="K6" s="487"/>
      <c r="L6" s="1"/>
    </row>
    <row r="7" spans="1:12" ht="14.25" customHeight="1">
      <c r="A7" s="1"/>
      <c r="B7" s="159"/>
      <c r="C7" s="452"/>
      <c r="D7" s="478"/>
      <c r="E7" s="479"/>
      <c r="F7" s="7" t="s">
        <v>6</v>
      </c>
      <c r="G7" s="8" t="s">
        <v>7</v>
      </c>
      <c r="H7" s="8" t="s">
        <v>7</v>
      </c>
      <c r="I7" s="488"/>
      <c r="J7" s="489"/>
      <c r="K7" s="490"/>
      <c r="L7" s="1"/>
    </row>
    <row r="8" spans="2:11" ht="17.25" customHeight="1">
      <c r="B8" s="174" t="s">
        <v>267</v>
      </c>
      <c r="C8" s="3" t="s">
        <v>234</v>
      </c>
      <c r="D8" s="491"/>
      <c r="E8" s="492"/>
      <c r="F8" s="13"/>
      <c r="G8" s="433"/>
      <c r="H8" s="399"/>
      <c r="I8" s="499"/>
      <c r="J8" s="500"/>
      <c r="K8" s="501"/>
    </row>
    <row r="9" spans="2:11" ht="17.25" customHeight="1">
      <c r="B9" s="176"/>
      <c r="C9" s="6"/>
      <c r="D9" s="493"/>
      <c r="E9" s="494"/>
      <c r="F9" s="9"/>
      <c r="G9" s="434"/>
      <c r="H9" s="400"/>
      <c r="I9" s="502"/>
      <c r="J9" s="503"/>
      <c r="K9" s="504"/>
    </row>
    <row r="10" spans="2:11" ht="17.25" customHeight="1">
      <c r="B10" s="174"/>
      <c r="C10" s="158" t="s">
        <v>365</v>
      </c>
      <c r="D10" s="491"/>
      <c r="E10" s="492"/>
      <c r="F10" s="13"/>
      <c r="G10" s="399"/>
      <c r="H10" s="399"/>
      <c r="I10" s="505"/>
      <c r="J10" s="506"/>
      <c r="K10" s="507"/>
    </row>
    <row r="11" spans="2:11" ht="17.25" customHeight="1">
      <c r="B11" s="176"/>
      <c r="C11" s="6"/>
      <c r="D11" s="493"/>
      <c r="E11" s="494"/>
      <c r="F11" s="9"/>
      <c r="G11" s="400"/>
      <c r="H11" s="400"/>
      <c r="I11" s="514"/>
      <c r="J11" s="515"/>
      <c r="K11" s="516"/>
    </row>
    <row r="12" spans="2:11" ht="17.25" customHeight="1">
      <c r="B12" s="173"/>
      <c r="C12" s="158" t="s">
        <v>344</v>
      </c>
      <c r="D12" s="577">
        <v>0.319</v>
      </c>
      <c r="E12" s="578"/>
      <c r="F12" s="13"/>
      <c r="G12" s="399"/>
      <c r="H12" s="399"/>
      <c r="I12" s="505"/>
      <c r="J12" s="506"/>
      <c r="K12" s="507"/>
    </row>
    <row r="13" spans="2:11" ht="17.25" customHeight="1">
      <c r="B13" s="159"/>
      <c r="C13" s="159" t="s">
        <v>345</v>
      </c>
      <c r="D13" s="579"/>
      <c r="E13" s="580"/>
      <c r="F13" s="9" t="s">
        <v>264</v>
      </c>
      <c r="G13" s="400"/>
      <c r="H13" s="400"/>
      <c r="I13" s="514"/>
      <c r="J13" s="515"/>
      <c r="K13" s="516"/>
    </row>
    <row r="14" spans="2:11" ht="17.25" customHeight="1">
      <c r="B14" s="174"/>
      <c r="C14" s="158" t="s">
        <v>346</v>
      </c>
      <c r="D14" s="577">
        <v>0.003</v>
      </c>
      <c r="E14" s="578"/>
      <c r="F14" s="13"/>
      <c r="G14" s="399"/>
      <c r="H14" s="399"/>
      <c r="I14" s="505"/>
      <c r="J14" s="506"/>
      <c r="K14" s="507"/>
    </row>
    <row r="15" spans="2:11" ht="17.25" customHeight="1">
      <c r="B15" s="176"/>
      <c r="C15" s="159" t="s">
        <v>347</v>
      </c>
      <c r="D15" s="579"/>
      <c r="E15" s="580"/>
      <c r="F15" s="9" t="s">
        <v>104</v>
      </c>
      <c r="G15" s="400"/>
      <c r="H15" s="400"/>
      <c r="I15" s="514"/>
      <c r="J15" s="515"/>
      <c r="K15" s="516"/>
    </row>
    <row r="16" spans="2:11" ht="17.25" customHeight="1">
      <c r="B16" s="174"/>
      <c r="C16" s="158" t="s">
        <v>346</v>
      </c>
      <c r="D16" s="577">
        <v>0.003</v>
      </c>
      <c r="E16" s="578"/>
      <c r="F16" s="13"/>
      <c r="G16" s="399"/>
      <c r="H16" s="399"/>
      <c r="I16" s="505"/>
      <c r="J16" s="506"/>
      <c r="K16" s="507"/>
    </row>
    <row r="17" spans="2:11" ht="17.25" customHeight="1">
      <c r="B17" s="176"/>
      <c r="C17" s="159" t="s">
        <v>348</v>
      </c>
      <c r="D17" s="579"/>
      <c r="E17" s="580"/>
      <c r="F17" s="9" t="s">
        <v>104</v>
      </c>
      <c r="G17" s="400"/>
      <c r="H17" s="400"/>
      <c r="I17" s="514"/>
      <c r="J17" s="515"/>
      <c r="K17" s="516"/>
    </row>
    <row r="18" spans="2:11" ht="17.25" customHeight="1">
      <c r="B18" s="174"/>
      <c r="C18" s="158" t="s">
        <v>346</v>
      </c>
      <c r="D18" s="577">
        <v>0.004</v>
      </c>
      <c r="E18" s="578"/>
      <c r="F18" s="13"/>
      <c r="G18" s="399"/>
      <c r="H18" s="399"/>
      <c r="I18" s="505"/>
      <c r="J18" s="506"/>
      <c r="K18" s="507"/>
    </row>
    <row r="19" spans="2:11" ht="17.25" customHeight="1">
      <c r="B19" s="159"/>
      <c r="C19" s="159" t="s">
        <v>349</v>
      </c>
      <c r="D19" s="579"/>
      <c r="E19" s="580"/>
      <c r="F19" s="9" t="s">
        <v>104</v>
      </c>
      <c r="G19" s="400"/>
      <c r="H19" s="400"/>
      <c r="I19" s="514"/>
      <c r="J19" s="515"/>
      <c r="K19" s="516"/>
    </row>
    <row r="20" spans="2:11" ht="17.25" customHeight="1">
      <c r="B20" s="158"/>
      <c r="C20" s="158" t="s">
        <v>350</v>
      </c>
      <c r="D20" s="510">
        <v>0.01</v>
      </c>
      <c r="E20" s="511"/>
      <c r="F20" s="13"/>
      <c r="G20" s="399"/>
      <c r="H20" s="399"/>
      <c r="I20" s="505"/>
      <c r="J20" s="506"/>
      <c r="K20" s="507"/>
    </row>
    <row r="21" spans="2:11" ht="17.25" customHeight="1">
      <c r="B21" s="159"/>
      <c r="C21" s="159"/>
      <c r="D21" s="512"/>
      <c r="E21" s="513"/>
      <c r="F21" s="9" t="s">
        <v>104</v>
      </c>
      <c r="G21" s="400"/>
      <c r="H21" s="400"/>
      <c r="I21" s="514"/>
      <c r="J21" s="515"/>
      <c r="K21" s="516"/>
    </row>
    <row r="22" spans="2:11" ht="17.25" customHeight="1">
      <c r="B22" s="158"/>
      <c r="C22" s="132" t="s">
        <v>351</v>
      </c>
      <c r="D22" s="491">
        <v>0.3</v>
      </c>
      <c r="E22" s="492"/>
      <c r="F22" s="31"/>
      <c r="G22" s="497"/>
      <c r="H22" s="497"/>
      <c r="I22" s="505"/>
      <c r="J22" s="506"/>
      <c r="K22" s="507"/>
    </row>
    <row r="23" spans="2:11" ht="17.25" customHeight="1">
      <c r="B23" s="159"/>
      <c r="C23" s="133" t="s">
        <v>434</v>
      </c>
      <c r="D23" s="493"/>
      <c r="E23" s="494"/>
      <c r="F23" s="33" t="s">
        <v>104</v>
      </c>
      <c r="G23" s="498"/>
      <c r="H23" s="498"/>
      <c r="I23" s="514"/>
      <c r="J23" s="515"/>
      <c r="K23" s="516"/>
    </row>
    <row r="24" spans="2:11" ht="17.25" customHeight="1">
      <c r="B24" s="158"/>
      <c r="C24" s="158" t="s">
        <v>352</v>
      </c>
      <c r="D24" s="491">
        <v>10.1</v>
      </c>
      <c r="E24" s="492"/>
      <c r="F24" s="13"/>
      <c r="G24" s="399"/>
      <c r="H24" s="399"/>
      <c r="I24" s="505"/>
      <c r="J24" s="506"/>
      <c r="K24" s="507"/>
    </row>
    <row r="25" spans="2:11" ht="17.25" customHeight="1">
      <c r="B25" s="159"/>
      <c r="C25" s="159"/>
      <c r="D25" s="493"/>
      <c r="E25" s="494"/>
      <c r="F25" s="9" t="s">
        <v>54</v>
      </c>
      <c r="G25" s="400"/>
      <c r="H25" s="400"/>
      <c r="I25" s="514"/>
      <c r="J25" s="515"/>
      <c r="K25" s="516"/>
    </row>
    <row r="26" spans="2:11" ht="17.25" customHeight="1">
      <c r="B26" s="158"/>
      <c r="C26" s="158" t="s">
        <v>353</v>
      </c>
      <c r="D26" s="491">
        <v>0.3</v>
      </c>
      <c r="E26" s="492"/>
      <c r="F26" s="13"/>
      <c r="G26" s="399"/>
      <c r="H26" s="399"/>
      <c r="I26" s="505"/>
      <c r="J26" s="506"/>
      <c r="K26" s="507"/>
    </row>
    <row r="27" spans="2:11" ht="17.25" customHeight="1">
      <c r="B27" s="159"/>
      <c r="C27" s="159"/>
      <c r="D27" s="493"/>
      <c r="E27" s="494"/>
      <c r="F27" s="9" t="s">
        <v>104</v>
      </c>
      <c r="G27" s="400"/>
      <c r="H27" s="400"/>
      <c r="I27" s="514"/>
      <c r="J27" s="515"/>
      <c r="K27" s="516"/>
    </row>
    <row r="28" spans="2:11" ht="17.25" customHeight="1">
      <c r="B28" s="158"/>
      <c r="C28" s="158" t="s">
        <v>354</v>
      </c>
      <c r="D28" s="491">
        <v>10.1</v>
      </c>
      <c r="E28" s="492"/>
      <c r="F28" s="13"/>
      <c r="G28" s="399"/>
      <c r="H28" s="399"/>
      <c r="I28" s="505"/>
      <c r="J28" s="506"/>
      <c r="K28" s="507"/>
    </row>
    <row r="29" spans="2:11" ht="17.25" customHeight="1">
      <c r="B29" s="159"/>
      <c r="C29" s="159"/>
      <c r="D29" s="493"/>
      <c r="E29" s="494"/>
      <c r="F29" s="9" t="s">
        <v>101</v>
      </c>
      <c r="G29" s="400"/>
      <c r="H29" s="400"/>
      <c r="I29" s="514"/>
      <c r="J29" s="515"/>
      <c r="K29" s="516"/>
    </row>
    <row r="30" spans="2:11" ht="17.25" customHeight="1">
      <c r="B30" s="158"/>
      <c r="C30" s="158" t="s">
        <v>763</v>
      </c>
      <c r="D30" s="491"/>
      <c r="E30" s="492"/>
      <c r="F30" s="13"/>
      <c r="G30" s="399"/>
      <c r="H30" s="399"/>
      <c r="I30" s="505"/>
      <c r="J30" s="506"/>
      <c r="K30" s="507"/>
    </row>
    <row r="31" spans="2:11" ht="17.25" customHeight="1">
      <c r="B31" s="159"/>
      <c r="C31" s="159"/>
      <c r="D31" s="493"/>
      <c r="E31" s="494"/>
      <c r="F31" s="11"/>
      <c r="G31" s="400"/>
      <c r="H31" s="400"/>
      <c r="I31" s="514"/>
      <c r="J31" s="515"/>
      <c r="K31" s="516"/>
    </row>
    <row r="32" spans="4:11" ht="17.25" customHeight="1">
      <c r="D32" s="138"/>
      <c r="E32" s="138"/>
      <c r="I32" s="248"/>
      <c r="J32" s="248"/>
      <c r="K32" s="248"/>
    </row>
    <row r="33" spans="4:11" ht="17.25" customHeight="1">
      <c r="D33" s="138"/>
      <c r="E33" s="138"/>
      <c r="I33" s="248"/>
      <c r="J33" s="248"/>
      <c r="K33" s="248"/>
    </row>
  </sheetData>
  <sheetProtection/>
  <mergeCells count="66"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B3:K3"/>
    <mergeCell ref="C5:C7"/>
    <mergeCell ref="D5:E7"/>
    <mergeCell ref="G5:G6"/>
    <mergeCell ref="H5:H6"/>
    <mergeCell ref="I5:K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="80" zoomScaleSheetLayoutView="80" zoomScalePageLayoutView="0" workbookViewId="0" topLeftCell="A1">
      <selection activeCell="A86" sqref="A86:IV767"/>
    </sheetView>
  </sheetViews>
  <sheetFormatPr defaultColWidth="8.59765625" defaultRowHeight="15"/>
  <cols>
    <col min="1" max="1" width="1.203125" style="0" customWidth="1"/>
    <col min="2" max="2" width="8.59765625" style="195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7.8984375" style="167" bestFit="1" customWidth="1"/>
    <col min="10" max="10" width="9.3984375" style="167" bestFit="1" customWidth="1"/>
    <col min="11" max="11" width="5.8984375" style="167" bestFit="1" customWidth="1"/>
    <col min="12" max="12" width="1.203125" style="0" customWidth="1"/>
    <col min="13" max="13" width="13" style="0" bestFit="1" customWidth="1"/>
    <col min="14" max="14" width="10.59765625" style="0" bestFit="1" customWidth="1"/>
  </cols>
  <sheetData>
    <row r="1" spans="1:12" ht="14.25">
      <c r="A1" s="1"/>
      <c r="B1" s="191"/>
      <c r="C1" s="1"/>
      <c r="D1" s="1"/>
      <c r="E1" s="1"/>
      <c r="F1" s="1"/>
      <c r="G1" s="1"/>
      <c r="H1" s="1"/>
      <c r="I1" s="142"/>
      <c r="J1" s="142"/>
      <c r="K1" s="142"/>
      <c r="L1" s="1"/>
    </row>
    <row r="2" spans="1:12" ht="14.25">
      <c r="A2" s="1"/>
      <c r="B2" s="191"/>
      <c r="C2" s="1"/>
      <c r="D2" s="1"/>
      <c r="E2" s="1"/>
      <c r="F2" s="1"/>
      <c r="G2" s="1"/>
      <c r="H2" s="1"/>
      <c r="I2" s="142"/>
      <c r="J2" s="142"/>
      <c r="K2" s="142"/>
      <c r="L2" s="1"/>
    </row>
    <row r="3" spans="2:12" ht="28.5">
      <c r="B3" s="527" t="s">
        <v>31</v>
      </c>
      <c r="C3" s="528"/>
      <c r="D3" s="528"/>
      <c r="E3" s="528"/>
      <c r="F3" s="528"/>
      <c r="G3" s="528"/>
      <c r="H3" s="528"/>
      <c r="I3" s="528"/>
      <c r="J3" s="528"/>
      <c r="K3" s="528"/>
      <c r="L3" s="1"/>
    </row>
    <row r="4" spans="1:12" ht="14.25">
      <c r="A4" s="1"/>
      <c r="B4" s="191"/>
      <c r="C4" s="1"/>
      <c r="D4" s="1"/>
      <c r="E4" s="1"/>
      <c r="F4" s="1"/>
      <c r="G4" s="1"/>
      <c r="H4" s="1"/>
      <c r="I4" s="143"/>
      <c r="J4" s="143"/>
      <c r="K4" s="143"/>
      <c r="L4" s="1"/>
    </row>
    <row r="5" spans="1:12" ht="13.5" customHeight="1">
      <c r="A5" s="1"/>
      <c r="B5" s="192"/>
      <c r="C5" s="450" t="s">
        <v>0</v>
      </c>
      <c r="D5" s="435" t="s">
        <v>1</v>
      </c>
      <c r="E5" s="437"/>
      <c r="F5" s="4" t="s">
        <v>2</v>
      </c>
      <c r="G5" s="453" t="s">
        <v>3</v>
      </c>
      <c r="H5" s="453" t="s">
        <v>4</v>
      </c>
      <c r="I5" s="482" t="s">
        <v>5</v>
      </c>
      <c r="J5" s="483"/>
      <c r="K5" s="484"/>
      <c r="L5" s="1"/>
    </row>
    <row r="6" spans="1:12" ht="14.25" customHeight="1">
      <c r="A6" s="1"/>
      <c r="B6" s="193"/>
      <c r="C6" s="451"/>
      <c r="D6" s="438"/>
      <c r="E6" s="440"/>
      <c r="F6" s="5"/>
      <c r="G6" s="454"/>
      <c r="H6" s="454"/>
      <c r="I6" s="485"/>
      <c r="J6" s="486"/>
      <c r="K6" s="487"/>
      <c r="L6" s="1"/>
    </row>
    <row r="7" spans="1:12" ht="14.25" customHeight="1">
      <c r="A7" s="1"/>
      <c r="B7" s="194"/>
      <c r="C7" s="452"/>
      <c r="D7" s="441"/>
      <c r="E7" s="443"/>
      <c r="F7" s="7" t="s">
        <v>6</v>
      </c>
      <c r="G7" s="8" t="s">
        <v>7</v>
      </c>
      <c r="H7" s="8" t="s">
        <v>7</v>
      </c>
      <c r="I7" s="488"/>
      <c r="J7" s="489"/>
      <c r="K7" s="490"/>
      <c r="L7" s="1"/>
    </row>
    <row r="8" spans="2:11" ht="17.25" customHeight="1">
      <c r="B8" s="192" t="s">
        <v>268</v>
      </c>
      <c r="C8" s="3" t="s">
        <v>714</v>
      </c>
      <c r="D8" s="395"/>
      <c r="E8" s="396"/>
      <c r="F8" s="13"/>
      <c r="G8" s="399"/>
      <c r="H8" s="399"/>
      <c r="I8" s="499"/>
      <c r="J8" s="500"/>
      <c r="K8" s="501"/>
    </row>
    <row r="9" spans="2:11" ht="17.25" customHeight="1">
      <c r="B9" s="194"/>
      <c r="C9" s="6"/>
      <c r="D9" s="397"/>
      <c r="E9" s="398"/>
      <c r="F9" s="9"/>
      <c r="G9" s="400"/>
      <c r="H9" s="400"/>
      <c r="I9" s="502"/>
      <c r="J9" s="503"/>
      <c r="K9" s="504"/>
    </row>
    <row r="10" spans="2:11" ht="17.25" customHeight="1">
      <c r="B10" s="192"/>
      <c r="C10" s="3"/>
      <c r="D10" s="395"/>
      <c r="E10" s="396"/>
      <c r="F10" s="13"/>
      <c r="G10" s="399"/>
      <c r="H10" s="399"/>
      <c r="I10" s="499"/>
      <c r="J10" s="500"/>
      <c r="K10" s="501"/>
    </row>
    <row r="11" spans="2:11" ht="17.25" customHeight="1">
      <c r="B11" s="194"/>
      <c r="C11" s="6"/>
      <c r="D11" s="397"/>
      <c r="E11" s="398"/>
      <c r="F11" s="9"/>
      <c r="G11" s="400"/>
      <c r="H11" s="400"/>
      <c r="I11" s="502"/>
      <c r="J11" s="503"/>
      <c r="K11" s="504"/>
    </row>
    <row r="12" spans="2:11" ht="17.25" customHeight="1">
      <c r="B12" s="34" t="s">
        <v>446</v>
      </c>
      <c r="C12" s="30" t="s">
        <v>726</v>
      </c>
      <c r="D12" s="491">
        <v>1</v>
      </c>
      <c r="E12" s="492"/>
      <c r="F12" s="13"/>
      <c r="G12" s="399"/>
      <c r="H12" s="399"/>
      <c r="I12" s="499"/>
      <c r="J12" s="500"/>
      <c r="K12" s="501"/>
    </row>
    <row r="13" spans="2:11" ht="17.25" customHeight="1">
      <c r="B13" s="35"/>
      <c r="C13" s="32"/>
      <c r="D13" s="493"/>
      <c r="E13" s="494"/>
      <c r="F13" s="9" t="s">
        <v>342</v>
      </c>
      <c r="G13" s="400"/>
      <c r="H13" s="400"/>
      <c r="I13" s="514"/>
      <c r="J13" s="515"/>
      <c r="K13" s="516"/>
    </row>
    <row r="14" spans="2:11" ht="17.25" customHeight="1">
      <c r="B14" s="34" t="s">
        <v>447</v>
      </c>
      <c r="C14" s="30" t="s">
        <v>727</v>
      </c>
      <c r="D14" s="491">
        <v>1</v>
      </c>
      <c r="E14" s="492"/>
      <c r="F14" s="13"/>
      <c r="G14" s="399"/>
      <c r="H14" s="399"/>
      <c r="I14" s="505"/>
      <c r="J14" s="506"/>
      <c r="K14" s="507"/>
    </row>
    <row r="15" spans="2:11" ht="17.25" customHeight="1">
      <c r="B15" s="35"/>
      <c r="C15" s="32"/>
      <c r="D15" s="493"/>
      <c r="E15" s="494"/>
      <c r="F15" s="9" t="s">
        <v>342</v>
      </c>
      <c r="G15" s="400"/>
      <c r="H15" s="400"/>
      <c r="I15" s="514"/>
      <c r="J15" s="515"/>
      <c r="K15" s="516"/>
    </row>
    <row r="16" spans="2:11" ht="17.25" customHeight="1">
      <c r="B16" s="34" t="s">
        <v>448</v>
      </c>
      <c r="C16" s="30" t="s">
        <v>755</v>
      </c>
      <c r="D16" s="491">
        <v>1</v>
      </c>
      <c r="E16" s="492"/>
      <c r="F16" s="13"/>
      <c r="G16" s="399"/>
      <c r="H16" s="399"/>
      <c r="I16" s="505"/>
      <c r="J16" s="506"/>
      <c r="K16" s="507"/>
    </row>
    <row r="17" spans="2:11" ht="17.25" customHeight="1">
      <c r="B17" s="35"/>
      <c r="C17" s="32"/>
      <c r="D17" s="493"/>
      <c r="E17" s="494"/>
      <c r="F17" s="9" t="s">
        <v>342</v>
      </c>
      <c r="G17" s="400"/>
      <c r="H17" s="400"/>
      <c r="I17" s="514"/>
      <c r="J17" s="515"/>
      <c r="K17" s="516"/>
    </row>
    <row r="18" spans="2:11" ht="17.25" customHeight="1">
      <c r="B18" s="192"/>
      <c r="C18" s="3"/>
      <c r="D18" s="395"/>
      <c r="E18" s="396"/>
      <c r="F18" s="13"/>
      <c r="G18" s="399"/>
      <c r="H18" s="399"/>
      <c r="I18" s="505"/>
      <c r="J18" s="506"/>
      <c r="K18" s="507"/>
    </row>
    <row r="19" spans="2:11" ht="17.25" customHeight="1">
      <c r="B19" s="194"/>
      <c r="C19" s="6"/>
      <c r="D19" s="397"/>
      <c r="E19" s="398"/>
      <c r="F19" s="11"/>
      <c r="G19" s="400"/>
      <c r="H19" s="400"/>
      <c r="I19" s="514"/>
      <c r="J19" s="515"/>
      <c r="K19" s="516"/>
    </row>
    <row r="20" spans="2:11" ht="17.25" customHeight="1">
      <c r="B20" s="192"/>
      <c r="C20" s="3"/>
      <c r="D20" s="395"/>
      <c r="E20" s="396"/>
      <c r="F20" s="13"/>
      <c r="G20" s="399"/>
      <c r="H20" s="399"/>
      <c r="I20" s="505"/>
      <c r="J20" s="506"/>
      <c r="K20" s="507"/>
    </row>
    <row r="21" spans="2:11" ht="17.25" customHeight="1">
      <c r="B21" s="194"/>
      <c r="C21" s="6"/>
      <c r="D21" s="397"/>
      <c r="E21" s="398"/>
      <c r="F21" s="9"/>
      <c r="G21" s="400"/>
      <c r="H21" s="400"/>
      <c r="I21" s="514"/>
      <c r="J21" s="515"/>
      <c r="K21" s="516"/>
    </row>
    <row r="22" spans="2:11" ht="17.25" customHeight="1">
      <c r="B22" s="192"/>
      <c r="C22" s="3"/>
      <c r="D22" s="395"/>
      <c r="E22" s="396"/>
      <c r="F22" s="13"/>
      <c r="G22" s="399"/>
      <c r="H22" s="399"/>
      <c r="I22" s="505"/>
      <c r="J22" s="506"/>
      <c r="K22" s="507"/>
    </row>
    <row r="23" spans="2:11" ht="17.25" customHeight="1">
      <c r="B23" s="194"/>
      <c r="C23" s="6"/>
      <c r="D23" s="397"/>
      <c r="E23" s="398"/>
      <c r="F23" s="9"/>
      <c r="G23" s="400"/>
      <c r="H23" s="400"/>
      <c r="I23" s="514"/>
      <c r="J23" s="515"/>
      <c r="K23" s="516"/>
    </row>
    <row r="24" spans="2:11" ht="17.25" customHeight="1">
      <c r="B24" s="192"/>
      <c r="C24" s="3"/>
      <c r="D24" s="395"/>
      <c r="E24" s="396"/>
      <c r="F24" s="13"/>
      <c r="G24" s="399"/>
      <c r="H24" s="399"/>
      <c r="I24" s="505"/>
      <c r="J24" s="506"/>
      <c r="K24" s="507"/>
    </row>
    <row r="25" spans="2:11" ht="17.25" customHeight="1">
      <c r="B25" s="194"/>
      <c r="C25" s="6"/>
      <c r="D25" s="397"/>
      <c r="E25" s="398"/>
      <c r="F25" s="11"/>
      <c r="G25" s="400"/>
      <c r="H25" s="400"/>
      <c r="I25" s="514"/>
      <c r="J25" s="515"/>
      <c r="K25" s="516"/>
    </row>
    <row r="26" spans="2:11" ht="17.25" customHeight="1">
      <c r="B26" s="192"/>
      <c r="C26" s="3"/>
      <c r="D26" s="395"/>
      <c r="E26" s="396"/>
      <c r="F26" s="13"/>
      <c r="G26" s="399"/>
      <c r="H26" s="399"/>
      <c r="I26" s="505"/>
      <c r="J26" s="506"/>
      <c r="K26" s="507"/>
    </row>
    <row r="27" spans="2:11" ht="17.25" customHeight="1">
      <c r="B27" s="194"/>
      <c r="C27" s="6"/>
      <c r="D27" s="397"/>
      <c r="E27" s="398"/>
      <c r="F27" s="11"/>
      <c r="G27" s="400"/>
      <c r="H27" s="400"/>
      <c r="I27" s="514"/>
      <c r="J27" s="515"/>
      <c r="K27" s="516"/>
    </row>
    <row r="28" spans="2:11" ht="17.25" customHeight="1">
      <c r="B28" s="192"/>
      <c r="C28" s="3"/>
      <c r="D28" s="395"/>
      <c r="E28" s="396"/>
      <c r="F28" s="13"/>
      <c r="G28" s="399"/>
      <c r="H28" s="399"/>
      <c r="I28" s="505"/>
      <c r="J28" s="506"/>
      <c r="K28" s="507"/>
    </row>
    <row r="29" spans="2:11" ht="17.25" customHeight="1">
      <c r="B29" s="194"/>
      <c r="C29" s="6"/>
      <c r="D29" s="397"/>
      <c r="E29" s="398"/>
      <c r="F29" s="9"/>
      <c r="G29" s="400"/>
      <c r="H29" s="400"/>
      <c r="I29" s="514"/>
      <c r="J29" s="515"/>
      <c r="K29" s="516"/>
    </row>
    <row r="30" spans="2:11" ht="17.25" customHeight="1">
      <c r="B30" s="192"/>
      <c r="C30" s="3" t="s">
        <v>585</v>
      </c>
      <c r="D30" s="395"/>
      <c r="E30" s="396"/>
      <c r="F30" s="13"/>
      <c r="G30" s="399"/>
      <c r="H30" s="399"/>
      <c r="I30" s="505"/>
      <c r="J30" s="506"/>
      <c r="K30" s="507"/>
    </row>
    <row r="31" spans="2:11" ht="17.25" customHeight="1">
      <c r="B31" s="194"/>
      <c r="C31" s="6"/>
      <c r="D31" s="397"/>
      <c r="E31" s="398"/>
      <c r="F31" s="11"/>
      <c r="G31" s="400"/>
      <c r="H31" s="400"/>
      <c r="I31" s="514"/>
      <c r="J31" s="515"/>
      <c r="K31" s="516"/>
    </row>
    <row r="32" spans="4:11" ht="17.25" customHeight="1">
      <c r="D32" s="46"/>
      <c r="E32" s="46"/>
      <c r="I32" s="248"/>
      <c r="J32" s="248"/>
      <c r="K32" s="248"/>
    </row>
    <row r="33" spans="4:11" ht="17.25" customHeight="1">
      <c r="D33" s="46"/>
      <c r="E33" s="46"/>
      <c r="I33" s="248"/>
      <c r="J33" s="248"/>
      <c r="K33" s="248"/>
    </row>
    <row r="34" spans="2:11" ht="17.25" customHeight="1">
      <c r="B34" s="192" t="s">
        <v>446</v>
      </c>
      <c r="C34" s="158" t="s">
        <v>728</v>
      </c>
      <c r="D34" s="395"/>
      <c r="E34" s="396"/>
      <c r="F34" s="13"/>
      <c r="G34" s="399"/>
      <c r="H34" s="399"/>
      <c r="I34" s="287"/>
      <c r="J34" s="288"/>
      <c r="K34" s="289"/>
    </row>
    <row r="35" spans="2:11" ht="17.25" customHeight="1">
      <c r="B35" s="194"/>
      <c r="C35" s="160"/>
      <c r="D35" s="397"/>
      <c r="E35" s="398"/>
      <c r="F35" s="9"/>
      <c r="G35" s="400"/>
      <c r="H35" s="400"/>
      <c r="I35" s="290"/>
      <c r="J35" s="291"/>
      <c r="K35" s="292"/>
    </row>
    <row r="36" spans="2:11" ht="17.25" customHeight="1">
      <c r="B36" s="192"/>
      <c r="C36" s="158" t="s">
        <v>255</v>
      </c>
      <c r="D36" s="395">
        <v>9.4</v>
      </c>
      <c r="E36" s="396"/>
      <c r="F36" s="13"/>
      <c r="G36" s="399"/>
      <c r="H36" s="399"/>
      <c r="I36" s="287"/>
      <c r="J36" s="288"/>
      <c r="K36" s="289"/>
    </row>
    <row r="37" spans="2:11" ht="17.25" customHeight="1">
      <c r="B37" s="194"/>
      <c r="C37" s="159" t="s">
        <v>435</v>
      </c>
      <c r="D37" s="397"/>
      <c r="E37" s="398"/>
      <c r="F37" s="9" t="s">
        <v>752</v>
      </c>
      <c r="G37" s="400"/>
      <c r="H37" s="400"/>
      <c r="I37" s="290"/>
      <c r="J37" s="291"/>
      <c r="K37" s="292"/>
    </row>
    <row r="38" spans="2:11" ht="17.25" customHeight="1">
      <c r="B38" s="192"/>
      <c r="C38" s="158" t="s">
        <v>123</v>
      </c>
      <c r="D38" s="395">
        <v>5.1</v>
      </c>
      <c r="E38" s="396"/>
      <c r="F38" s="13"/>
      <c r="G38" s="399"/>
      <c r="H38" s="399"/>
      <c r="I38" s="287"/>
      <c r="J38" s="288"/>
      <c r="K38" s="289"/>
    </row>
    <row r="39" spans="2:11" ht="17.25" customHeight="1">
      <c r="B39" s="194"/>
      <c r="C39" s="159" t="s">
        <v>256</v>
      </c>
      <c r="D39" s="397"/>
      <c r="E39" s="398"/>
      <c r="F39" s="9" t="s">
        <v>752</v>
      </c>
      <c r="G39" s="400"/>
      <c r="H39" s="400"/>
      <c r="I39" s="290"/>
      <c r="J39" s="291"/>
      <c r="K39" s="292"/>
    </row>
    <row r="40" spans="2:11" ht="17.25" customHeight="1">
      <c r="B40" s="192"/>
      <c r="C40" s="158" t="s">
        <v>179</v>
      </c>
      <c r="D40" s="395">
        <v>38.5</v>
      </c>
      <c r="E40" s="396"/>
      <c r="F40" s="13"/>
      <c r="G40" s="497"/>
      <c r="H40" s="497"/>
      <c r="I40" s="287"/>
      <c r="J40" s="288"/>
      <c r="K40" s="289"/>
    </row>
    <row r="41" spans="2:11" ht="17.25" customHeight="1">
      <c r="B41" s="194"/>
      <c r="C41" s="159" t="s">
        <v>265</v>
      </c>
      <c r="D41" s="397"/>
      <c r="E41" s="398"/>
      <c r="F41" s="9" t="s">
        <v>746</v>
      </c>
      <c r="G41" s="498"/>
      <c r="H41" s="498"/>
      <c r="I41" s="290"/>
      <c r="J41" s="291"/>
      <c r="K41" s="292"/>
    </row>
    <row r="42" spans="2:11" ht="17.25" customHeight="1">
      <c r="B42" s="192"/>
      <c r="C42" s="158" t="s">
        <v>179</v>
      </c>
      <c r="D42" s="395">
        <v>13</v>
      </c>
      <c r="E42" s="396"/>
      <c r="F42" s="13"/>
      <c r="G42" s="497"/>
      <c r="H42" s="497"/>
      <c r="I42" s="287"/>
      <c r="J42" s="288"/>
      <c r="K42" s="289"/>
    </row>
    <row r="43" spans="2:11" ht="17.25" customHeight="1">
      <c r="B43" s="194"/>
      <c r="C43" s="159" t="s">
        <v>266</v>
      </c>
      <c r="D43" s="397"/>
      <c r="E43" s="398"/>
      <c r="F43" s="9" t="s">
        <v>746</v>
      </c>
      <c r="G43" s="498"/>
      <c r="H43" s="498"/>
      <c r="I43" s="290"/>
      <c r="J43" s="291"/>
      <c r="K43" s="292"/>
    </row>
    <row r="44" spans="2:11" ht="17.25" customHeight="1">
      <c r="B44" s="192"/>
      <c r="C44" s="158" t="s">
        <v>180</v>
      </c>
      <c r="D44" s="395">
        <v>43.6</v>
      </c>
      <c r="E44" s="396"/>
      <c r="F44" s="13"/>
      <c r="G44" s="497"/>
      <c r="H44" s="497"/>
      <c r="I44" s="287"/>
      <c r="J44" s="288"/>
      <c r="K44" s="289"/>
    </row>
    <row r="45" spans="2:11" ht="17.25" customHeight="1">
      <c r="B45" s="194"/>
      <c r="C45" s="159" t="s">
        <v>427</v>
      </c>
      <c r="D45" s="397"/>
      <c r="E45" s="398"/>
      <c r="F45" s="33" t="s">
        <v>751</v>
      </c>
      <c r="G45" s="498"/>
      <c r="H45" s="498"/>
      <c r="I45" s="290"/>
      <c r="J45" s="291"/>
      <c r="K45" s="292"/>
    </row>
    <row r="46" spans="2:11" ht="17.25" customHeight="1">
      <c r="B46" s="192"/>
      <c r="C46" s="158" t="s">
        <v>180</v>
      </c>
      <c r="D46" s="395">
        <v>23.5</v>
      </c>
      <c r="E46" s="396"/>
      <c r="F46" s="13"/>
      <c r="G46" s="497"/>
      <c r="H46" s="497"/>
      <c r="I46" s="287"/>
      <c r="J46" s="288"/>
      <c r="K46" s="289"/>
    </row>
    <row r="47" spans="2:11" ht="17.25" customHeight="1">
      <c r="B47" s="194"/>
      <c r="C47" s="159" t="s">
        <v>181</v>
      </c>
      <c r="D47" s="397"/>
      <c r="E47" s="398"/>
      <c r="F47" s="33" t="s">
        <v>751</v>
      </c>
      <c r="G47" s="498"/>
      <c r="H47" s="498"/>
      <c r="I47" s="290"/>
      <c r="J47" s="291"/>
      <c r="K47" s="292"/>
    </row>
    <row r="48" spans="2:11" ht="17.25" customHeight="1">
      <c r="B48" s="192"/>
      <c r="C48" s="158" t="s">
        <v>182</v>
      </c>
      <c r="D48" s="395">
        <v>18.5</v>
      </c>
      <c r="E48" s="396"/>
      <c r="F48" s="13"/>
      <c r="G48" s="399"/>
      <c r="H48" s="399"/>
      <c r="I48" s="287"/>
      <c r="J48" s="288"/>
      <c r="K48" s="289"/>
    </row>
    <row r="49" spans="2:11" ht="17.25" customHeight="1">
      <c r="B49" s="194"/>
      <c r="C49" s="159" t="s">
        <v>759</v>
      </c>
      <c r="D49" s="397"/>
      <c r="E49" s="398"/>
      <c r="F49" s="9" t="s">
        <v>746</v>
      </c>
      <c r="G49" s="400"/>
      <c r="H49" s="400"/>
      <c r="I49" s="290"/>
      <c r="J49" s="291"/>
      <c r="K49" s="292"/>
    </row>
    <row r="50" spans="2:11" ht="17.25" customHeight="1">
      <c r="B50" s="192"/>
      <c r="C50" s="158" t="s">
        <v>428</v>
      </c>
      <c r="D50" s="395">
        <v>85.5</v>
      </c>
      <c r="E50" s="396"/>
      <c r="F50" s="13"/>
      <c r="G50" s="399"/>
      <c r="H50" s="399"/>
      <c r="I50" s="287"/>
      <c r="J50" s="288"/>
      <c r="K50" s="289"/>
    </row>
    <row r="51" spans="2:11" ht="17.25" customHeight="1">
      <c r="B51" s="194"/>
      <c r="C51" s="159" t="s">
        <v>429</v>
      </c>
      <c r="D51" s="397"/>
      <c r="E51" s="398"/>
      <c r="F51" s="9" t="s">
        <v>746</v>
      </c>
      <c r="G51" s="400"/>
      <c r="H51" s="400"/>
      <c r="I51" s="290"/>
      <c r="J51" s="291"/>
      <c r="K51" s="292"/>
    </row>
    <row r="52" spans="2:11" ht="17.25" customHeight="1">
      <c r="B52" s="192"/>
      <c r="C52" s="158" t="s">
        <v>183</v>
      </c>
      <c r="D52" s="395">
        <v>8</v>
      </c>
      <c r="E52" s="396"/>
      <c r="F52" s="13"/>
      <c r="G52" s="399"/>
      <c r="H52" s="399"/>
      <c r="I52" s="287"/>
      <c r="J52" s="288"/>
      <c r="K52" s="289"/>
    </row>
    <row r="53" spans="2:11" ht="17.25" customHeight="1">
      <c r="B53" s="194"/>
      <c r="C53" s="159" t="s">
        <v>184</v>
      </c>
      <c r="D53" s="397"/>
      <c r="E53" s="398"/>
      <c r="F53" s="9" t="s">
        <v>112</v>
      </c>
      <c r="G53" s="400"/>
      <c r="H53" s="400"/>
      <c r="I53" s="290"/>
      <c r="J53" s="291"/>
      <c r="K53" s="292"/>
    </row>
    <row r="54" spans="2:11" ht="17.25" customHeight="1">
      <c r="B54" s="193"/>
      <c r="C54" s="158" t="s">
        <v>185</v>
      </c>
      <c r="D54" s="395">
        <v>25.8</v>
      </c>
      <c r="E54" s="396"/>
      <c r="F54" s="13"/>
      <c r="G54" s="399"/>
      <c r="H54" s="399"/>
      <c r="I54" s="287"/>
      <c r="J54" s="288"/>
      <c r="K54" s="289"/>
    </row>
    <row r="55" spans="2:11" s="37" customFormat="1" ht="17.25" customHeight="1">
      <c r="B55" s="214"/>
      <c r="C55" s="133" t="s">
        <v>186</v>
      </c>
      <c r="D55" s="397"/>
      <c r="E55" s="398"/>
      <c r="F55" s="33" t="s">
        <v>751</v>
      </c>
      <c r="G55" s="400"/>
      <c r="H55" s="400"/>
      <c r="I55" s="290"/>
      <c r="J55" s="291"/>
      <c r="K55" s="292"/>
    </row>
    <row r="56" spans="2:11" s="37" customFormat="1" ht="17.25" customHeight="1">
      <c r="B56" s="196"/>
      <c r="C56" s="132" t="s">
        <v>191</v>
      </c>
      <c r="D56" s="491">
        <v>1</v>
      </c>
      <c r="E56" s="492"/>
      <c r="F56" s="31"/>
      <c r="G56" s="497"/>
      <c r="H56" s="497"/>
      <c r="I56" s="287"/>
      <c r="J56" s="288"/>
      <c r="K56" s="289"/>
    </row>
    <row r="57" spans="2:11" s="37" customFormat="1" ht="17.25" customHeight="1">
      <c r="B57" s="197"/>
      <c r="C57" s="133" t="s">
        <v>192</v>
      </c>
      <c r="D57" s="493"/>
      <c r="E57" s="494"/>
      <c r="F57" s="36" t="s">
        <v>107</v>
      </c>
      <c r="G57" s="498"/>
      <c r="H57" s="498"/>
      <c r="I57" s="290"/>
      <c r="J57" s="291"/>
      <c r="K57" s="292"/>
    </row>
    <row r="58" spans="2:11" s="37" customFormat="1" ht="17.25" customHeight="1">
      <c r="B58" s="215"/>
      <c r="C58" s="136"/>
      <c r="D58" s="138"/>
      <c r="E58" s="138"/>
      <c r="I58" s="249"/>
      <c r="J58" s="249"/>
      <c r="K58" s="249"/>
    </row>
    <row r="59" spans="2:11" s="37" customFormat="1" ht="17.25" customHeight="1">
      <c r="B59" s="215"/>
      <c r="C59" s="136"/>
      <c r="D59" s="138"/>
      <c r="E59" s="138"/>
      <c r="I59" s="249"/>
      <c r="J59" s="249"/>
      <c r="K59" s="249"/>
    </row>
    <row r="60" spans="2:11" s="37" customFormat="1" ht="17.25" customHeight="1">
      <c r="B60" s="196"/>
      <c r="C60" s="132" t="s">
        <v>187</v>
      </c>
      <c r="D60" s="491">
        <v>4.5</v>
      </c>
      <c r="E60" s="492"/>
      <c r="F60" s="31"/>
      <c r="G60" s="497"/>
      <c r="H60" s="497"/>
      <c r="I60" s="287"/>
      <c r="J60" s="288"/>
      <c r="K60" s="289"/>
    </row>
    <row r="61" spans="2:11" s="37" customFormat="1" ht="17.25" customHeight="1">
      <c r="B61" s="197"/>
      <c r="C61" s="133" t="s">
        <v>190</v>
      </c>
      <c r="D61" s="493"/>
      <c r="E61" s="494"/>
      <c r="F61" s="33" t="s">
        <v>751</v>
      </c>
      <c r="G61" s="498"/>
      <c r="H61" s="498"/>
      <c r="I61" s="290"/>
      <c r="J61" s="291"/>
      <c r="K61" s="292"/>
    </row>
    <row r="62" spans="2:11" s="37" customFormat="1" ht="17.25" customHeight="1">
      <c r="B62" s="196"/>
      <c r="C62" s="132" t="s">
        <v>187</v>
      </c>
      <c r="D62" s="491">
        <v>1</v>
      </c>
      <c r="E62" s="492"/>
      <c r="F62" s="31"/>
      <c r="G62" s="497"/>
      <c r="H62" s="497"/>
      <c r="I62" s="287"/>
      <c r="J62" s="288"/>
      <c r="K62" s="289"/>
    </row>
    <row r="63" spans="2:11" s="37" customFormat="1" ht="17.25" customHeight="1">
      <c r="B63" s="197"/>
      <c r="C63" s="133" t="s">
        <v>188</v>
      </c>
      <c r="D63" s="493"/>
      <c r="E63" s="494"/>
      <c r="F63" s="36" t="s">
        <v>107</v>
      </c>
      <c r="G63" s="498"/>
      <c r="H63" s="498"/>
      <c r="I63" s="290"/>
      <c r="J63" s="291"/>
      <c r="K63" s="292"/>
    </row>
    <row r="64" spans="2:11" s="37" customFormat="1" ht="17.25" customHeight="1">
      <c r="B64" s="196"/>
      <c r="C64" s="132" t="s">
        <v>187</v>
      </c>
      <c r="D64" s="491">
        <v>1</v>
      </c>
      <c r="E64" s="492"/>
      <c r="F64" s="31"/>
      <c r="G64" s="497"/>
      <c r="H64" s="497"/>
      <c r="I64" s="287"/>
      <c r="J64" s="288"/>
      <c r="K64" s="289"/>
    </row>
    <row r="65" spans="2:11" s="37" customFormat="1" ht="17.25" customHeight="1">
      <c r="B65" s="197"/>
      <c r="C65" s="134" t="s">
        <v>189</v>
      </c>
      <c r="D65" s="493"/>
      <c r="E65" s="494"/>
      <c r="F65" s="33" t="s">
        <v>107</v>
      </c>
      <c r="G65" s="498"/>
      <c r="H65" s="498"/>
      <c r="I65" s="290"/>
      <c r="J65" s="291"/>
      <c r="K65" s="292"/>
    </row>
    <row r="66" spans="2:11" s="37" customFormat="1" ht="17.25" customHeight="1">
      <c r="B66" s="187"/>
      <c r="C66" s="132"/>
      <c r="D66" s="491"/>
      <c r="E66" s="492"/>
      <c r="F66" s="31"/>
      <c r="G66" s="497"/>
      <c r="H66" s="497"/>
      <c r="I66" s="287"/>
      <c r="J66" s="288"/>
      <c r="K66" s="289"/>
    </row>
    <row r="67" spans="2:11" s="37" customFormat="1" ht="17.25" customHeight="1">
      <c r="B67" s="197"/>
      <c r="C67" s="133"/>
      <c r="D67" s="493"/>
      <c r="E67" s="494"/>
      <c r="F67" s="33"/>
      <c r="G67" s="498"/>
      <c r="H67" s="498"/>
      <c r="I67" s="290"/>
      <c r="J67" s="291"/>
      <c r="K67" s="292"/>
    </row>
    <row r="68" spans="2:11" s="37" customFormat="1" ht="17.25" customHeight="1">
      <c r="B68" s="196"/>
      <c r="C68" s="132"/>
      <c r="D68" s="491"/>
      <c r="E68" s="492"/>
      <c r="F68" s="31"/>
      <c r="G68" s="497"/>
      <c r="H68" s="497"/>
      <c r="I68" s="287"/>
      <c r="J68" s="288"/>
      <c r="K68" s="289"/>
    </row>
    <row r="69" spans="2:11" s="37" customFormat="1" ht="17.25" customHeight="1">
      <c r="B69" s="197"/>
      <c r="C69" s="133"/>
      <c r="D69" s="493"/>
      <c r="E69" s="494"/>
      <c r="F69" s="33"/>
      <c r="G69" s="498"/>
      <c r="H69" s="498"/>
      <c r="I69" s="290"/>
      <c r="J69" s="291"/>
      <c r="K69" s="292"/>
    </row>
    <row r="70" spans="2:11" s="37" customFormat="1" ht="17.25" customHeight="1">
      <c r="B70" s="196"/>
      <c r="C70" s="132"/>
      <c r="D70" s="395"/>
      <c r="E70" s="396"/>
      <c r="F70" s="31"/>
      <c r="G70" s="399"/>
      <c r="H70" s="399"/>
      <c r="I70" s="287"/>
      <c r="J70" s="288"/>
      <c r="K70" s="289"/>
    </row>
    <row r="71" spans="2:11" ht="17.25" customHeight="1">
      <c r="B71" s="194"/>
      <c r="C71" s="159"/>
      <c r="D71" s="397"/>
      <c r="E71" s="398"/>
      <c r="F71" s="110"/>
      <c r="G71" s="400"/>
      <c r="H71" s="400"/>
      <c r="I71" s="290"/>
      <c r="J71" s="291"/>
      <c r="K71" s="292"/>
    </row>
    <row r="72" spans="2:11" ht="17.25" customHeight="1">
      <c r="B72" s="192"/>
      <c r="C72" s="158"/>
      <c r="D72" s="395"/>
      <c r="E72" s="396"/>
      <c r="F72" s="13"/>
      <c r="G72" s="399"/>
      <c r="H72" s="399"/>
      <c r="I72" s="287"/>
      <c r="J72" s="288"/>
      <c r="K72" s="289"/>
    </row>
    <row r="73" spans="2:11" ht="17.25" customHeight="1">
      <c r="B73" s="194"/>
      <c r="C73" s="159"/>
      <c r="D73" s="397"/>
      <c r="E73" s="398"/>
      <c r="F73" s="11"/>
      <c r="G73" s="400"/>
      <c r="H73" s="400"/>
      <c r="I73" s="290"/>
      <c r="J73" s="291"/>
      <c r="K73" s="292"/>
    </row>
    <row r="74" spans="2:11" ht="17.25" customHeight="1">
      <c r="B74" s="192"/>
      <c r="C74" s="158"/>
      <c r="D74" s="395"/>
      <c r="E74" s="396"/>
      <c r="F74" s="13"/>
      <c r="G74" s="399"/>
      <c r="H74" s="399"/>
      <c r="I74" s="287"/>
      <c r="J74" s="288"/>
      <c r="K74" s="289"/>
    </row>
    <row r="75" spans="2:11" ht="17.25" customHeight="1">
      <c r="B75" s="194"/>
      <c r="C75" s="159"/>
      <c r="D75" s="397"/>
      <c r="E75" s="398"/>
      <c r="F75" s="9"/>
      <c r="G75" s="400"/>
      <c r="H75" s="400"/>
      <c r="I75" s="290"/>
      <c r="J75" s="291"/>
      <c r="K75" s="292"/>
    </row>
    <row r="76" spans="2:11" ht="17.25" customHeight="1">
      <c r="B76" s="192"/>
      <c r="C76" s="158"/>
      <c r="D76" s="395"/>
      <c r="E76" s="396"/>
      <c r="F76" s="13"/>
      <c r="G76" s="399"/>
      <c r="H76" s="399"/>
      <c r="I76" s="287"/>
      <c r="J76" s="288"/>
      <c r="K76" s="289"/>
    </row>
    <row r="77" spans="2:11" ht="17.25" customHeight="1">
      <c r="B77" s="194"/>
      <c r="C77" s="159"/>
      <c r="D77" s="397"/>
      <c r="E77" s="398"/>
      <c r="F77" s="9"/>
      <c r="G77" s="400"/>
      <c r="H77" s="400"/>
      <c r="I77" s="290"/>
      <c r="J77" s="291"/>
      <c r="K77" s="292"/>
    </row>
    <row r="78" spans="2:11" ht="17.25" customHeight="1">
      <c r="B78" s="192"/>
      <c r="C78" s="158"/>
      <c r="D78" s="395"/>
      <c r="E78" s="396"/>
      <c r="F78" s="13"/>
      <c r="G78" s="399"/>
      <c r="H78" s="399"/>
      <c r="I78" s="287"/>
      <c r="J78" s="288"/>
      <c r="K78" s="289"/>
    </row>
    <row r="79" spans="2:11" ht="17.25" customHeight="1">
      <c r="B79" s="194"/>
      <c r="C79" s="159"/>
      <c r="D79" s="397"/>
      <c r="E79" s="398"/>
      <c r="F79" s="9"/>
      <c r="G79" s="400"/>
      <c r="H79" s="400"/>
      <c r="I79" s="290"/>
      <c r="J79" s="291"/>
      <c r="K79" s="292"/>
    </row>
    <row r="80" spans="2:11" ht="17.25" customHeight="1">
      <c r="B80" s="192"/>
      <c r="C80" s="158"/>
      <c r="D80" s="395"/>
      <c r="E80" s="396"/>
      <c r="F80" s="13"/>
      <c r="G80" s="399"/>
      <c r="H80" s="399"/>
      <c r="I80" s="287"/>
      <c r="J80" s="288"/>
      <c r="K80" s="289"/>
    </row>
    <row r="81" spans="2:11" ht="17.25" customHeight="1">
      <c r="B81" s="194"/>
      <c r="C81" s="159"/>
      <c r="D81" s="397"/>
      <c r="E81" s="398"/>
      <c r="F81" s="9"/>
      <c r="G81" s="400"/>
      <c r="H81" s="400"/>
      <c r="I81" s="290"/>
      <c r="J81" s="291"/>
      <c r="K81" s="292"/>
    </row>
    <row r="82" spans="2:11" ht="17.25" customHeight="1">
      <c r="B82" s="192"/>
      <c r="C82" s="158" t="s">
        <v>715</v>
      </c>
      <c r="D82" s="395"/>
      <c r="E82" s="396"/>
      <c r="F82" s="13"/>
      <c r="G82" s="399"/>
      <c r="H82" s="399"/>
      <c r="I82" s="287"/>
      <c r="J82" s="288"/>
      <c r="K82" s="289"/>
    </row>
    <row r="83" spans="2:11" ht="17.25" customHeight="1">
      <c r="B83" s="194"/>
      <c r="C83" s="159"/>
      <c r="D83" s="397"/>
      <c r="E83" s="398"/>
      <c r="F83" s="11"/>
      <c r="G83" s="400"/>
      <c r="H83" s="400"/>
      <c r="I83" s="290"/>
      <c r="J83" s="291"/>
      <c r="K83" s="292"/>
    </row>
    <row r="84" spans="3:11" ht="17.25" customHeight="1">
      <c r="C84" s="161"/>
      <c r="D84" s="46"/>
      <c r="E84" s="46"/>
      <c r="I84" s="249"/>
      <c r="J84" s="249"/>
      <c r="K84" s="249"/>
    </row>
    <row r="85" spans="3:5" ht="17.25" customHeight="1">
      <c r="C85" s="161"/>
      <c r="D85" s="46"/>
      <c r="E85" s="46"/>
    </row>
  </sheetData>
  <sheetProtection/>
  <mergeCells count="138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I28:K28"/>
    <mergeCell ref="I29:K29"/>
    <mergeCell ref="D30:E31"/>
    <mergeCell ref="G30:G31"/>
    <mergeCell ref="H30:H31"/>
    <mergeCell ref="I30:K30"/>
    <mergeCell ref="I31:K31"/>
    <mergeCell ref="D34:E35"/>
    <mergeCell ref="G34:G35"/>
    <mergeCell ref="H34:H35"/>
    <mergeCell ref="D28:E29"/>
    <mergeCell ref="G28:G29"/>
    <mergeCell ref="H28:H29"/>
    <mergeCell ref="D36:E37"/>
    <mergeCell ref="G36:G37"/>
    <mergeCell ref="H36:H37"/>
    <mergeCell ref="D38:E39"/>
    <mergeCell ref="G38:G39"/>
    <mergeCell ref="H38:H39"/>
    <mergeCell ref="D40:E41"/>
    <mergeCell ref="G40:G41"/>
    <mergeCell ref="H40:H41"/>
    <mergeCell ref="D42:E43"/>
    <mergeCell ref="G42:G43"/>
    <mergeCell ref="H42:H43"/>
    <mergeCell ref="D44:E45"/>
    <mergeCell ref="G44:G45"/>
    <mergeCell ref="H44:H45"/>
    <mergeCell ref="D46:E47"/>
    <mergeCell ref="G46:G47"/>
    <mergeCell ref="H46:H47"/>
    <mergeCell ref="D48:E49"/>
    <mergeCell ref="G48:G49"/>
    <mergeCell ref="H48:H49"/>
    <mergeCell ref="D50:E51"/>
    <mergeCell ref="G50:G51"/>
    <mergeCell ref="H50:H51"/>
    <mergeCell ref="D52:E53"/>
    <mergeCell ref="G52:G53"/>
    <mergeCell ref="H52:H53"/>
    <mergeCell ref="D56:E57"/>
    <mergeCell ref="G56:G57"/>
    <mergeCell ref="H56:H57"/>
    <mergeCell ref="D54:E55"/>
    <mergeCell ref="G54:G55"/>
    <mergeCell ref="H54:H55"/>
    <mergeCell ref="D60:E61"/>
    <mergeCell ref="G60:G61"/>
    <mergeCell ref="H60:H61"/>
    <mergeCell ref="D62:E63"/>
    <mergeCell ref="G62:G63"/>
    <mergeCell ref="H62:H63"/>
    <mergeCell ref="D64:E65"/>
    <mergeCell ref="G64:G65"/>
    <mergeCell ref="H64:H65"/>
    <mergeCell ref="D66:E67"/>
    <mergeCell ref="G66:G67"/>
    <mergeCell ref="H66:H67"/>
    <mergeCell ref="D68:E69"/>
    <mergeCell ref="G68:G69"/>
    <mergeCell ref="H68:H69"/>
    <mergeCell ref="D70:E71"/>
    <mergeCell ref="G70:G71"/>
    <mergeCell ref="H70:H71"/>
    <mergeCell ref="D72:E73"/>
    <mergeCell ref="G72:G73"/>
    <mergeCell ref="H72:H73"/>
    <mergeCell ref="D74:E75"/>
    <mergeCell ref="G74:G75"/>
    <mergeCell ref="H74:H75"/>
    <mergeCell ref="D76:E77"/>
    <mergeCell ref="G76:G77"/>
    <mergeCell ref="H76:H77"/>
    <mergeCell ref="D78:E79"/>
    <mergeCell ref="G78:G79"/>
    <mergeCell ref="H78:H79"/>
    <mergeCell ref="D80:E81"/>
    <mergeCell ref="G80:G81"/>
    <mergeCell ref="H80:H81"/>
    <mergeCell ref="D82:E83"/>
    <mergeCell ref="G82:G83"/>
    <mergeCell ref="H82:H8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2" manualBreakCount="2">
    <brk id="33" max="10" man="1"/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2023-04-07T07:01:47Z</cp:lastPrinted>
  <dcterms:created xsi:type="dcterms:W3CDTF">2001-10-02T06:26:59Z</dcterms:created>
  <dcterms:modified xsi:type="dcterms:W3CDTF">2023-04-11T01:18:40Z</dcterms:modified>
  <cp:category/>
  <cp:version/>
  <cp:contentType/>
  <cp:contentStatus/>
</cp:coreProperties>
</file>