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g2010\職員共有フォルダ\036上下水道部\02下水道課\01下水道管理G\05 各種調査\未R5.1.27【経営比較分析表】\01提出\"/>
    </mc:Choice>
  </mc:AlternateContent>
  <workbookProtection workbookAlgorithmName="SHA-512" workbookHashValue="datDhJdvFIf9itXOEYB3kCMxGT772B6KCWC8ZQRKAvV7dfKcWewXf4AmQApbOk2a7DVE1+UJSJhEn2WGoys9Fw==" workbookSaltValue="OAsqGzQBm5YpbFlhK7Zejg==" workbookSpinCount="100000" lockStructure="1"/>
  <bookViews>
    <workbookView xWindow="0" yWindow="0" windowWidth="23040" windowHeight="90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<sst xmlns="http://schemas.openxmlformats.org/spreadsheetml/2006/main" count="236" uniqueCount="122">
  <si>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</si>
  <si>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</si>
  <si>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</si>
  <si>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</si>
  <si>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</si>
  <si>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</si>
  <si>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</si>
  <si>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</si>
  <si>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</si>
  <si>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</si>
  <si>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</si>
  <si>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</si>
  <si>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</si>
  <si>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</si>
  <si>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</si>
  <si>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</si>
  <si>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</si>
  <si>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</si>
  <si>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</si>
  <si>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</si>
  <si>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</si>
  <si>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</si>
  <si>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</si>
  <si>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</si>
  <si>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</si>
  <si>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</si>
  <si>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</si>
  <si>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</si>
  <si>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</si>
  <si>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</si>
  <si>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</si>
  <si>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</si>
  <si>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</si>
  <si>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</si>
  <si>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</si>
  <si>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</si>
  <si>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</si>
  <si>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</si>
  <si>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</si>
  <si>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</si>
  <si>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</si>
  <si>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</si>
  <si>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</si>
  <si>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</si>
  <si>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</si>
  <si>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</si>
  <si>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</si>
  <si>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</si>
  <si>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</si>
  <si>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</si>
  <si>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</si>
  <si>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</si>
  <si>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</si>
  <si>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</si>
  <si>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</si>
  <si>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</si>
  <si>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</si>
  <si>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</si>
  <si>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</si>
  <si>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</si>
  <si>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</si>
  <si>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</si>
  <si>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</si>
  <si>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</si>
  <si>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</si>
  <si>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</si>
  <si>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</si>
  <si>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</si>
  <si>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</si>
  <si>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</si>
  <si>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</si>
  <si>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</si>
  <si>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</si>
  <si>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</si>
  <si>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</si>
  <si>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</si>
  <si>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</si>
  <si>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</si>
  <si>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</si>
  <si>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</si>
  <si>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</si>
  <si>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</si>
  <si>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</si>
  <si>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</si>
  <si>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</si>
  <si>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</si>
  <si>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</si>
  <si>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</si>
  <si>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</si>
  <si>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</si>
  <si>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</si>
  <si>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</si>
  <si>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</si>
  <si>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</si>
  <si>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</si>
  <si>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</si>
  <si>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</si>
  <si>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</si>
  <si>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</si>
  <si>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</si>
  <si>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</si>
  <si>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</si>
  <si>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</si>
  <si>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</si>
  <si>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</si>
  <si>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</si>
  <si>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</si>
  <si>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</si>
  <si>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</si>
  <si>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</si>
  <si>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</si>
  <si>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</si>
  <si>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</si>
  <si>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</si>
  <si>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</si>
  <si>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</si>
  <si>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</si>
  <si>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</si>
  <si>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</si>
  <si>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本市では、法定耐用年数を超えるような管渠は存在しないため、管渠の更新作業は実施されていません。一方、処理場については、個別の機械設備等の修繕を必要に応じて実施しています。
　しかしながら、供用開始から20年を経過する処理施設もあることから、計画的な施設の更新を進めるとともに近接する公共下水道への接続等を検討し、トータルコストの軽減を図っていきます。</t>
    <phoneticPr fontId="4"/>
  </si>
  <si>
    <t xml:space="preserve"> 令和4年度に地方公営企業会計へ移行したことから、令和4年3月31日をもって打ち切り決算を行っています。そのため、当該年度の決算に通常年度の決算に含まれるべき収入及び支出の一部が含まれていない状態での比較・分析となります。
　①収益的収支比率は、総収益で総費用に地方債償還金を加えた費用をどの程度賄えているかを表す指標です。令和3年度の当該指標は76.61％で前年度と比較して10.42ポイント上がったが、依然として一般会計からの繰入金に頼った経営です。
　⑤経費回収率は、使用料で回収すべき処理費用を使用料でどの程度賄えているかを示す指標です。令和3年度の指標は62.39％で、コストのかかる処理場費に対して使用料収入が十分確保されていない状況です。
　⑥汚水処理原価は、有収水量1㎥あたりの汚水処理に要した費用で、汚水処理に係るコストを表したものです。本市の場合、類似団体と比較すると低くなっています。しかし、効率的な汚水処理が実施されているか分析し、経営効率を高めることが求められます。
　⑦施設利用率は、施設の利用状況や適正規模を判断する指標で、一般的に高い数値であることが望まれます。本市の場合、類似団体よりやや高いですが、各施設の現状分析や将来予測により適切な施設規模を把握していく必要があります。
　⑧水洗化率は、現在処理区域内人口のうち水洗便所を設置して汚水処理している人口の割合を表した指標です。本市の場合、類似団体平均を3.13ポイント下回っています。公共用水域の水質保全は勿論のこと、経営の根幹を成す使用料収入へも影響することから、今後も普及促進に努める必要があります。
</t>
    <rPh sb="96" eb="98">
      <t>ジョウタイ</t>
    </rPh>
    <rPh sb="100" eb="102">
      <t>ヒカク</t>
    </rPh>
    <rPh sb="103" eb="105">
      <t>ブンセキ</t>
    </rPh>
    <phoneticPr fontId="4"/>
  </si>
  <si>
    <t>　本市については、市内14の処理場の建設事業が完了し、今後は施設の更新と維持管理をバランスよく進めていく必要があります。また、接続率や収納率の向上に努め、管理コストの縮減を図りながら効率的な事業運営に努めます。
　なお、本市は令和4年度から企業会計に移行しました。資産およびコストを含む全体の経営状況を比較可能な形で把握し、経営基盤の強化と財政マネジメントの向上を図ります。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</si>
</sst>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2B-4D3B-9500-B853C9A8F1E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E12B-4D3B-9500-B853C9A8F1E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60.5</c:v>
                </c:pt>
                <c:pt idx="1">
                  <c:v>60.5</c:v>
                </c:pt>
                <c:pt idx="2">
                  <c:v>60.5</c:v>
                </c:pt>
                <c:pt idx="3">
                  <c:v>60.5</c:v>
                </c:pt>
                <c:pt idx="4">
                  <c:v>60.5</c:v>
                </c:pt>
              </c:numCache>
            </c:numRef>
          </c:val>
          <c:extLst>
            <c:ext xmlns:c16="http://schemas.microsoft.com/office/drawing/2014/chart" uri="{C3380CC4-5D6E-409C-BE32-E72D297353CC}">
              <c16:uniqueId val="{00000000-B29A-42C6-BAFB-5CE0D14ECD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B29A-42C6-BAFB-5CE0D14ECD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89.03</c:v>
                </c:pt>
                <c:pt idx="1">
                  <c:v>90.77</c:v>
                </c:pt>
                <c:pt idx="2">
                  <c:v>83.11</c:v>
                </c:pt>
                <c:pt idx="3">
                  <c:v>81.569999999999993</c:v>
                </c:pt>
                <c:pt idx="4">
                  <c:v>81.540000000000006</c:v>
                </c:pt>
              </c:numCache>
            </c:numRef>
          </c:val>
          <c:extLst>
            <c:ext xmlns:c16="http://schemas.microsoft.com/office/drawing/2014/chart" uri="{C3380CC4-5D6E-409C-BE32-E72D297353CC}">
              <c16:uniqueId val="{00000000-FC58-4541-B0FA-63C4AA2718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FC58-4541-B0FA-63C4AA2718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69.33</c:v>
                </c:pt>
                <c:pt idx="1">
                  <c:v>68.13</c:v>
                </c:pt>
                <c:pt idx="2">
                  <c:v>68.31</c:v>
                </c:pt>
                <c:pt idx="3">
                  <c:v>66.19</c:v>
                </c:pt>
                <c:pt idx="4">
                  <c:v>76.61</c:v>
                </c:pt>
              </c:numCache>
            </c:numRef>
          </c:val>
          <c:extLst>
            <c:ext xmlns:c16="http://schemas.microsoft.com/office/drawing/2014/chart" uri="{C3380CC4-5D6E-409C-BE32-E72D297353CC}">
              <c16:uniqueId val="{00000000-9EEB-43C3-A939-CEEF11B5AC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B-43C3-A939-CEEF11B5AC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6E-4E1E-BD4A-B256B57AF1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6E-4E1E-BD4A-B256B57AF1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AA-4C5A-AB00-B6D944D755A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AA-4C5A-AB00-B6D944D755A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88-4C37-B2EF-0296C4B9B4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88-4C37-B2EF-0296C4B9B4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9F-479A-A982-203D41E41C3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9F-479A-A982-203D41E41C3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9.6199999999999992</c:v>
                </c:pt>
                <c:pt idx="1">
                  <c:v>9.0500000000000007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27-4C72-BFBA-1B1955C49E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A027-4C72-BFBA-1B1955C49E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49.9</c:v>
                </c:pt>
                <c:pt idx="1">
                  <c:v>49.03</c:v>
                </c:pt>
                <c:pt idx="2">
                  <c:v>48.77</c:v>
                </c:pt>
                <c:pt idx="3">
                  <c:v>48.17</c:v>
                </c:pt>
                <c:pt idx="4">
                  <c:v>62.39</c:v>
                </c:pt>
              </c:numCache>
            </c:numRef>
          </c:val>
          <c:extLst>
            <c:ext xmlns:c16="http://schemas.microsoft.com/office/drawing/2014/chart" uri="{C3380CC4-5D6E-409C-BE32-E72D297353CC}">
              <c16:uniqueId val="{00000000-F7AD-49A2-9D46-76BC45B778D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F7AD-49A2-9D46-76BC45B778D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362.89</c:v>
                </c:pt>
                <c:pt idx="1">
                  <c:v>298.26</c:v>
                </c:pt>
                <c:pt idx="2">
                  <c:v>302.45</c:v>
                </c:pt>
                <c:pt idx="3">
                  <c:v>303.49</c:v>
                </c:pt>
                <c:pt idx="4">
                  <c:v>238.5</c:v>
                </c:pt>
              </c:numCache>
            </c:numRef>
          </c:val>
          <c:extLst>
            <c:ext xmlns:c16="http://schemas.microsoft.com/office/drawing/2014/chart" uri="{C3380CC4-5D6E-409C-BE32-E72D297353CC}">
              <c16:uniqueId val="{00000000-E937-4226-95D2-6295D2C10FE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E937-4226-95D2-6295D2C10FE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90" zoomScaleNormal="90" workbookViewId="0">
      <selection activeCell="BL8" sqref="BL8:BY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亀山市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49438</v>
      </c>
      <c r="AM8" s="42"/>
      <c r="AN8" s="42"/>
      <c r="AO8" s="42"/>
      <c r="AP8" s="42"/>
      <c r="AQ8" s="42"/>
      <c r="AR8" s="42"/>
      <c r="AS8" s="42"/>
      <c r="AT8" s="35">
        <f>データ!T6</f>
        <v>191.04</v>
      </c>
      <c r="AU8" s="35"/>
      <c r="AV8" s="35"/>
      <c r="AW8" s="35"/>
      <c r="AX8" s="35"/>
      <c r="AY8" s="35"/>
      <c r="AZ8" s="35"/>
      <c r="BA8" s="35"/>
      <c r="BB8" s="35">
        <f>データ!U6</f>
        <v>258.77999999999997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16.260000000000002</v>
      </c>
      <c r="Q10" s="35"/>
      <c r="R10" s="35"/>
      <c r="S10" s="35"/>
      <c r="T10" s="35"/>
      <c r="U10" s="35"/>
      <c r="V10" s="35"/>
      <c r="W10" s="35">
        <f>データ!Q6</f>
        <v>100</v>
      </c>
      <c r="X10" s="35"/>
      <c r="Y10" s="35"/>
      <c r="Z10" s="35"/>
      <c r="AA10" s="35"/>
      <c r="AB10" s="35"/>
      <c r="AC10" s="35"/>
      <c r="AD10" s="42">
        <f>データ!R6</f>
        <v>3850</v>
      </c>
      <c r="AE10" s="42"/>
      <c r="AF10" s="42"/>
      <c r="AG10" s="42"/>
      <c r="AH10" s="42"/>
      <c r="AI10" s="42"/>
      <c r="AJ10" s="42"/>
      <c r="AK10" s="2"/>
      <c r="AL10" s="42">
        <f>データ!V6</f>
        <v>8045</v>
      </c>
      <c r="AM10" s="42"/>
      <c r="AN10" s="42"/>
      <c r="AO10" s="42"/>
      <c r="AP10" s="42"/>
      <c r="AQ10" s="42"/>
      <c r="AR10" s="42"/>
      <c r="AS10" s="42"/>
      <c r="AT10" s="35">
        <f>データ!W6</f>
        <v>3.74</v>
      </c>
      <c r="AU10" s="35"/>
      <c r="AV10" s="35"/>
      <c r="AW10" s="35"/>
      <c r="AX10" s="35"/>
      <c r="AY10" s="35"/>
      <c r="AZ10" s="35"/>
      <c r="BA10" s="35"/>
      <c r="BB10" s="35">
        <f>データ!X6</f>
        <v>2151.0700000000002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121</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45</v>
      </c>
      <c r="O86" s="12" t="str">
        <f>データ!EO6</f>
        <v>【0.03】</v>
      </c>
    </row>
  </sheetData>
  <sheetProtection algorithmName="SHA-512" hashValue="dQM9Rdv6RFlXTwYYREcJHoJuIxYecx/lPiSVpotuSe7L2B4PkpBvYCaVw9q4Z2BPIczYL7uxYSigWW0mmBZm2Q==" saltValue="OWRLNa2uSc3gdy7xWSBk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242101</v>
      </c>
      <c r="D6" s="19">
        <f t="shared" si="3"/>
        <v>47</v>
      </c>
      <c r="E6" s="19">
        <f t="shared" si="3"/>
        <v>17</v>
      </c>
      <c r="F6" s="19">
        <f t="shared" si="3"/>
        <v>5</v>
      </c>
      <c r="G6" s="19">
        <f t="shared" si="3"/>
        <v>0</v>
      </c>
      <c r="H6" s="19" t="str">
        <f t="shared" si="3"/>
        <v>三重県　亀山市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16.260000000000002</v>
      </c>
      <c r="Q6" s="20">
        <f t="shared" si="3"/>
        <v>100</v>
      </c>
      <c r="R6" s="20">
        <f t="shared" si="3"/>
        <v>3850</v>
      </c>
      <c r="S6" s="20">
        <f t="shared" si="3"/>
        <v>49438</v>
      </c>
      <c r="T6" s="20">
        <f t="shared" si="3"/>
        <v>191.04</v>
      </c>
      <c r="U6" s="20">
        <f t="shared" si="3"/>
        <v>258.77999999999997</v>
      </c>
      <c r="V6" s="20">
        <f t="shared" si="3"/>
        <v>8045</v>
      </c>
      <c r="W6" s="20">
        <f t="shared" si="3"/>
        <v>3.74</v>
      </c>
      <c r="X6" s="20">
        <f t="shared" si="3"/>
        <v>2151.0700000000002</v>
      </c>
      <c r="Y6" s="21">
        <f>IF(Y7="",NA(),Y7)</f>
        <v>69.33</v>
      </c>
      <c r="Z6" s="21">
        <f t="shared" ref="Z6:AH6" si="4">IF(Z7="",NA(),Z7)</f>
        <v>68.13</v>
      </c>
      <c r="AA6" s="21">
        <f t="shared" si="4"/>
        <v>68.31</v>
      </c>
      <c r="AB6" s="21">
        <f t="shared" si="4"/>
        <v>66.19</v>
      </c>
      <c r="AC6" s="21">
        <f t="shared" si="4"/>
        <v>76.61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9.6199999999999992</v>
      </c>
      <c r="BG6" s="21">
        <f t="shared" ref="BG6:BO6" si="7">IF(BG7="",NA(),BG7)</f>
        <v>9.0500000000000007</v>
      </c>
      <c r="BH6" s="20">
        <f t="shared" si="7"/>
        <v>0</v>
      </c>
      <c r="BI6" s="20">
        <f t="shared" si="7"/>
        <v>0</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49.9</v>
      </c>
      <c r="BR6" s="21">
        <f t="shared" ref="BR6:BZ6" si="8">IF(BR7="",NA(),BR7)</f>
        <v>49.03</v>
      </c>
      <c r="BS6" s="21">
        <f t="shared" si="8"/>
        <v>48.77</v>
      </c>
      <c r="BT6" s="21">
        <f t="shared" si="8"/>
        <v>48.17</v>
      </c>
      <c r="BU6" s="21">
        <f t="shared" si="8"/>
        <v>62.39</v>
      </c>
      <c r="BV6" s="21">
        <f t="shared" si="8"/>
        <v>59.8</v>
      </c>
      <c r="BW6" s="21">
        <f t="shared" si="8"/>
        <v>57.77</v>
      </c>
      <c r="BX6" s="21">
        <f t="shared" si="8"/>
        <v>57.31</v>
      </c>
      <c r="BY6" s="21">
        <f t="shared" si="8"/>
        <v>57.08</v>
      </c>
      <c r="BZ6" s="21">
        <f t="shared" si="8"/>
        <v>56.26</v>
      </c>
      <c r="CA6" s="20" t="str">
        <f>IF(CA7="","",IF(CA7="-","【-】","【"&amp;SUBSTITUTE(TEXT(CA7,"#,##0.00"),"-","△")&amp;"】"))</f>
        <v>【60.65】</v>
      </c>
      <c r="CB6" s="21">
        <f>IF(CB7="",NA(),CB7)</f>
        <v>362.89</v>
      </c>
      <c r="CC6" s="21">
        <f t="shared" ref="CC6:CK6" si="9">IF(CC7="",NA(),CC7)</f>
        <v>298.26</v>
      </c>
      <c r="CD6" s="21">
        <f t="shared" si="9"/>
        <v>302.45</v>
      </c>
      <c r="CE6" s="21">
        <f t="shared" si="9"/>
        <v>303.49</v>
      </c>
      <c r="CF6" s="21">
        <f t="shared" si="9"/>
        <v>238.5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60.5</v>
      </c>
      <c r="CN6" s="21">
        <f t="shared" ref="CN6:CV6" si="10">IF(CN7="",NA(),CN7)</f>
        <v>60.5</v>
      </c>
      <c r="CO6" s="21">
        <f t="shared" si="10"/>
        <v>60.5</v>
      </c>
      <c r="CP6" s="21">
        <f t="shared" si="10"/>
        <v>60.5</v>
      </c>
      <c r="CQ6" s="21">
        <f t="shared" si="10"/>
        <v>60.5</v>
      </c>
      <c r="CR6" s="21">
        <f t="shared" si="10"/>
        <v>51.75</v>
      </c>
      <c r="CS6" s="21">
        <f t="shared" si="10"/>
        <v>50.68</v>
      </c>
      <c r="CT6" s="21">
        <f t="shared" si="10"/>
        <v>50.14</v>
      </c>
      <c r="CU6" s="21">
        <f t="shared" si="10"/>
        <v>54.83</v>
      </c>
      <c r="CV6" s="21">
        <f t="shared" si="10"/>
        <v>66.53</v>
      </c>
      <c r="CW6" s="20" t="str">
        <f>IF(CW7="","",IF(CW7="-","【-】","【"&amp;SUBSTITUTE(TEXT(CW7,"#,##0.00"),"-","△")&amp;"】"))</f>
        <v>【61.14】</v>
      </c>
      <c r="CX6" s="21">
        <f>IF(CX7="",NA(),CX7)</f>
        <v>89.03</v>
      </c>
      <c r="CY6" s="21">
        <f t="shared" ref="CY6:DG6" si="11">IF(CY7="",NA(),CY7)</f>
        <v>90.77</v>
      </c>
      <c r="CZ6" s="21">
        <f t="shared" si="11"/>
        <v>83.11</v>
      </c>
      <c r="DA6" s="21">
        <f t="shared" si="11"/>
        <v>81.569999999999993</v>
      </c>
      <c r="DB6" s="21">
        <f t="shared" si="11"/>
        <v>81.540000000000006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242101</v>
      </c>
      <c r="D7" s="23">
        <v>47</v>
      </c>
      <c r="E7" s="23">
        <v>17</v>
      </c>
      <c r="F7" s="23">
        <v>5</v>
      </c>
      <c r="G7" s="23">
        <v>0</v>
      </c>
      <c r="H7" s="23" t="s">
        <v>99</v>
      </c>
      <c r="I7" s="23" t="s">
        <v>100</v>
      </c>
      <c r="J7" s="23" t="s">
        <v>101</v>
      </c>
      <c r="K7" s="23" t="s">
        <v>102</v>
      </c>
      <c r="L7" s="23" t="s">
        <v>103</v>
      </c>
      <c r="M7" s="23" t="s">
        <v>104</v>
      </c>
      <c r="N7" s="24" t="s">
        <v>105</v>
      </c>
      <c r="O7" s="24" t="s">
        <v>106</v>
      </c>
      <c r="P7" s="24">
        <v>16.260000000000002</v>
      </c>
      <c r="Q7" s="24">
        <v>100</v>
      </c>
      <c r="R7" s="24">
        <v>3850</v>
      </c>
      <c r="S7" s="24">
        <v>49438</v>
      </c>
      <c r="T7" s="24">
        <v>191.04</v>
      </c>
      <c r="U7" s="24">
        <v>258.77999999999997</v>
      </c>
      <c r="V7" s="24">
        <v>8045</v>
      </c>
      <c r="W7" s="24">
        <v>3.74</v>
      </c>
      <c r="X7" s="24">
        <v>2151.0700000000002</v>
      </c>
      <c r="Y7" s="24">
        <v>69.33</v>
      </c>
      <c r="Z7" s="24">
        <v>68.13</v>
      </c>
      <c r="AA7" s="24">
        <v>68.31</v>
      </c>
      <c r="AB7" s="24">
        <v>66.19</v>
      </c>
      <c r="AC7" s="24">
        <v>76.61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9.6199999999999992</v>
      </c>
      <c r="BG7" s="24">
        <v>9.0500000000000007</v>
      </c>
      <c r="BH7" s="24">
        <v>0</v>
      </c>
      <c r="BI7" s="24">
        <v>0</v>
      </c>
      <c r="BJ7" s="24">
        <v>0</v>
      </c>
      <c r="BK7" s="24">
        <v>855.8</v>
      </c>
      <c r="BL7" s="24">
        <v>789.46</v>
      </c>
      <c r="BM7" s="24">
        <v>826.83</v>
      </c>
      <c r="BN7" s="24">
        <v>867.83</v>
      </c>
      <c r="BO7" s="24">
        <v>791.76</v>
      </c>
      <c r="BP7" s="24">
        <v>786.37</v>
      </c>
      <c r="BQ7" s="24">
        <v>49.9</v>
      </c>
      <c r="BR7" s="24">
        <v>49.03</v>
      </c>
      <c r="BS7" s="24">
        <v>48.77</v>
      </c>
      <c r="BT7" s="24">
        <v>48.17</v>
      </c>
      <c r="BU7" s="24">
        <v>62.39</v>
      </c>
      <c r="BV7" s="24">
        <v>59.8</v>
      </c>
      <c r="BW7" s="24">
        <v>57.77</v>
      </c>
      <c r="BX7" s="24">
        <v>57.31</v>
      </c>
      <c r="BY7" s="24">
        <v>57.08</v>
      </c>
      <c r="BZ7" s="24">
        <v>56.26</v>
      </c>
      <c r="CA7" s="24">
        <v>60.65</v>
      </c>
      <c r="CB7" s="24">
        <v>362.89</v>
      </c>
      <c r="CC7" s="24">
        <v>298.26</v>
      </c>
      <c r="CD7" s="24">
        <v>302.45</v>
      </c>
      <c r="CE7" s="24">
        <v>303.49</v>
      </c>
      <c r="CF7" s="24">
        <v>238.5</v>
      </c>
      <c r="CG7" s="24">
        <v>263.76</v>
      </c>
      <c r="CH7" s="24">
        <v>274.35000000000002</v>
      </c>
      <c r="CI7" s="24">
        <v>273.52</v>
      </c>
      <c r="CJ7" s="24">
        <v>274.99</v>
      </c>
      <c r="CK7" s="24">
        <v>282.08999999999997</v>
      </c>
      <c r="CL7" s="24">
        <v>256.97000000000003</v>
      </c>
      <c r="CM7" s="24">
        <v>60.5</v>
      </c>
      <c r="CN7" s="24">
        <v>60.5</v>
      </c>
      <c r="CO7" s="24">
        <v>60.5</v>
      </c>
      <c r="CP7" s="24">
        <v>60.5</v>
      </c>
      <c r="CQ7" s="24">
        <v>60.5</v>
      </c>
      <c r="CR7" s="24">
        <v>51.75</v>
      </c>
      <c r="CS7" s="24">
        <v>50.68</v>
      </c>
      <c r="CT7" s="24">
        <v>50.14</v>
      </c>
      <c r="CU7" s="24">
        <v>54.83</v>
      </c>
      <c r="CV7" s="24">
        <v>66.53</v>
      </c>
      <c r="CW7" s="24">
        <v>61.14</v>
      </c>
      <c r="CX7" s="24">
        <v>89.03</v>
      </c>
      <c r="CY7" s="24">
        <v>90.77</v>
      </c>
      <c r="CZ7" s="24">
        <v>83.11</v>
      </c>
      <c r="DA7" s="24">
        <v>81.569999999999993</v>
      </c>
      <c r="DB7" s="24">
        <v>81.540000000000006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2023-01-18T02:02:43Z</cp:lastPrinted>
  <dcterms:created xsi:type="dcterms:W3CDTF">2023-01-13T00:02:24Z</dcterms:created>
  <dcterms:modified xsi:type="dcterms:W3CDTF">2023-01-19T23:30:28Z</dcterms:modified>
  <cp:category/>
</cp:coreProperties>
</file>